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2-23" sheetId="1" r:id="rId1"/>
  </sheets>
  <definedNames>
    <definedName name="_xlnm.Print_Area" localSheetId="0">'2022-23'!$A$1:$G$137</definedName>
  </definedNames>
  <calcPr fullCalcOnLoad="1"/>
</workbook>
</file>

<file path=xl/sharedStrings.xml><?xml version="1.0" encoding="utf-8"?>
<sst xmlns="http://schemas.openxmlformats.org/spreadsheetml/2006/main" count="371" uniqueCount="168">
  <si>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</si>
  <si>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</si>
  <si>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</si>
  <si>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</si>
  <si>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</si>
  <si>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</si>
  <si>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</si>
  <si>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</si>
  <si>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</si>
  <si>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</si>
  <si>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</si>
  <si>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</si>
  <si>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</si>
  <si>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</si>
  <si>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</si>
  <si>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</si>
  <si>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</si>
  <si>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</si>
  <si>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</si>
  <si>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</si>
  <si>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</si>
  <si>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</si>
  <si>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</si>
  <si>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</si>
  <si>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</si>
  <si>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</si>
  <si>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</si>
  <si>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</si>
  <si>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</si>
  <si>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</si>
  <si>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</si>
  <si>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</si>
  <si>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</si>
  <si>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</si>
  <si>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</si>
  <si>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</si>
  <si>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</si>
  <si>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</si>
  <si>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</si>
  <si>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</si>
  <si>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</si>
  <si>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</si>
  <si>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</si>
  <si>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</si>
  <si>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</si>
  <si>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</si>
  <si>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</si>
  <si>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</si>
  <si>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</si>
  <si>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</si>
  <si>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</si>
  <si>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</si>
  <si>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</si>
  <si>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</si>
  <si>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</si>
  <si>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</si>
  <si>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</si>
  <si>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</si>
  <si>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</si>
  <si>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</si>
  <si>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</si>
  <si>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</si>
  <si>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</si>
  <si>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</si>
  <si>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</si>
  <si>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</si>
  <si>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</si>
  <si>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</si>
  <si>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</si>
  <si>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</si>
  <si>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</si>
  <si>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</si>
  <si>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</si>
  <si>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</si>
  <si>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</si>
  <si>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Условно утвержденные расходы</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</si>
  <si>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</si>
  <si>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</si>
  <si>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</si>
  <si>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</si>
  <si>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</si>
  <si>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</si>
  <si>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</si>
  <si>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</si>
  <si>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</si>
  <si>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</si>
  <si>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</si>
  <si>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</si>
  <si>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</si>
  <si>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</si>
  <si>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</si>
  <si>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</si>
  <si>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</si>
  <si>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</si>
  <si>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</si>
  <si>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</si>
  <si>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</si>
  <si>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</si>
  <si>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</si>
  <si>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</si>
  <si>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</si>
  <si>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</si>
  <si>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</si>
  <si>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</si>
  <si>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</si>
  <si>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</si>
  <si>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</si>
  <si>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</si>
  <si>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</si>
  <si>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</si>
  <si>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</si>
  <si>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</si>
  <si>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</si>
  <si>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</si>
  <si>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</si>
  <si>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</si>
  <si>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</si>
  <si>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</si>
  <si>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09200 00900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</si>
  <si>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</si>
  <si>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</si>
  <si>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</si>
  <si>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</si>
  <si>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</si>
  <si>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</si>
  <si>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</si>
  <si>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</si>
  <si>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</si>
  <si>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</si>
  <si>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</si>
  <si>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</si>
  <si>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</si>
  <si>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</si>
  <si>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</si>
  <si>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</si>
  <si>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</si>
  <si>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</si>
  <si>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</si>
  <si>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</si>
  <si>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</si>
  <si>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</si>
  <si>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</si>
  <si>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</si>
  <si>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</si>
  <si>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</si>
  <si>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</si>
  <si>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</si>
  <si>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 п/п</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</si>
  <si>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</si>
  <si>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0409</t>
  </si>
  <si>
    <t>Муниципальная программа мероприятий, направленных на решение вопроса местного значения в области реализации мер по профилактике дорожно-транспортного травматизма на территории МО Сергиевское</t>
  </si>
  <si>
    <t>0310</t>
  </si>
  <si>
    <t>Защита населения и территории от чрезвычайных ситуаций природного и техногенного характера, пожарная безопасность</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</si>
  <si>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</si>
  <si>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79505 00510</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</si>
  <si>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</si>
  <si>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79506 00530</t>
  </si>
  <si>
    <t>2023 г. (тыс.руб.)</t>
  </si>
  <si>
    <t>2024 г.  (тыс.руб.)</t>
  </si>
  <si>
    <t>Содержание  и обеспечение деятельности казенного учреждения "выставочный комплекс "музей -храм преподобного Сергия Радонежского"</t>
  </si>
  <si>
    <t>09300 00100</t>
  </si>
  <si>
    <t>60000 00131</t>
  </si>
  <si>
    <t xml:space="preserve">Муниципальная программа мероприятий, направленных на решение вопроса местного значения по осуществлению работ в сфере озеленения муниципального образования
</t>
  </si>
  <si>
    <t>"Приложение № 7</t>
  </si>
  <si>
    <t>к решению МС  МО МО Сергиевское № 21/1 от 20.12.2021г.</t>
  </si>
  <si>
    <t>к решению МС  МО МО Сергиевское № 27/3 от 05.07.2022г.</t>
  </si>
  <si>
    <t>ВЕДОМСТВЕННАЯ СТРУКТУРА РАСХОДОВ БЮДЖЕТА ВНУТРИГОРОДСКОГО МУНИЦИПАЛЬНОГО ОБРАЗОВАНИЯ ГОРОДА ФЕДЕРАЛЬНОГО ЗНАЧЕНИЯ САНКТ-ПЕТЕРБУРГА МУНИЦИПАЛЬНЫЙ  ОКРУГ СЕРГИЕВСКОЕ НА  2023-2024 гг</t>
  </si>
  <si>
    <t>Приложение № 5</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</si>
</sst>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9">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b/>
      <sz val="10"/>
      <name val="Arial Cyr"/>
      <family val="2"/>
    </font>
    <font>
      <sz val="10"/>
      <color indexed="8"/>
      <name val="Calibri"/>
      <family val="2"/>
    </font>
    <font>
      <b/>
      <sz val="10"/>
      <color indexed="8"/>
      <name val="Calibri"/>
      <family val="2"/>
    </font>
    <font>
      <b/>
      <sz val="9"/>
      <name val="Calibri"/>
      <family val="2"/>
    </font>
    <font>
      <b/>
      <sz val="9"/>
      <color indexed="8"/>
      <name val="Arial"/>
      <family val="2"/>
    </font>
    <font>
      <sz val="9"/>
      <name val="Calibri"/>
      <family val="2"/>
    </font>
    <font>
      <sz val="11"/>
      <name val="Calibri"/>
      <family val="2"/>
    </font>
    <font>
      <i/>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b/>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medium"/>
      <right style="medium"/>
      <top style="thin"/>
      <bottom style="thin"/>
    </border>
    <border>
      <left style="medium"/>
      <right style="thin"/>
      <top>
        <color indexed="63"/>
      </top>
      <bottom>
        <color indexed="63"/>
      </bottom>
    </border>
    <border>
      <left style="thin"/>
      <right style="thin"/>
      <top>
        <color indexed="63"/>
      </top>
      <bottom>
        <color indexed="63"/>
      </bottom>
    </border>
    <border>
      <left style="medium"/>
      <right style="medium"/>
      <top style="medium"/>
      <bottom style="medium"/>
    </border>
    <border>
      <left>
        <color indexed="63"/>
      </left>
      <right style="medium"/>
      <top style="thin"/>
      <bottom style="thin"/>
    </border>
    <border>
      <left style="thin"/>
      <right>
        <color indexed="63"/>
      </right>
      <top>
        <color indexed="63"/>
      </top>
      <bottom>
        <color indexed="63"/>
      </bottom>
    </border>
    <border>
      <left>
        <color indexed="63"/>
      </left>
      <right style="medium"/>
      <top>
        <color indexed="63"/>
      </top>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thin"/>
      <bottom style="thin"/>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8" fillId="32" borderId="0" applyNumberFormat="0" applyBorder="0" applyAlignment="0" applyProtection="0"/>
  </cellStyleXfs>
  <cellXfs count="163">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0" fillId="0" borderId="0" xfId="0" applyFill="1" applyAlignment="1">
      <alignment wrapText="1"/>
    </xf>
    <xf numFmtId="0" fontId="0" fillId="0" borderId="0" xfId="0" applyFill="1" applyAlignment="1">
      <alignment horizontal="right" wrapText="1"/>
    </xf>
    <xf numFmtId="0" fontId="2" fillId="0" borderId="10" xfId="0" applyFont="1" applyFill="1" applyBorder="1" applyAlignment="1">
      <alignment horizontal="left" vertical="center" wrapText="1"/>
    </xf>
    <xf numFmtId="0" fontId="0" fillId="0" borderId="0" xfId="0" applyAlignment="1">
      <alignment/>
    </xf>
    <xf numFmtId="0" fontId="6" fillId="0" borderId="0" xfId="0" applyFont="1" applyFill="1" applyBorder="1" applyAlignment="1">
      <alignment horizontal="center" vertical="center" wrapText="1"/>
    </xf>
    <xf numFmtId="186" fontId="2" fillId="0" borderId="0" xfId="0" applyNumberFormat="1" applyFont="1" applyFill="1" applyBorder="1" applyAlignment="1">
      <alignment horizontal="right" vertical="center"/>
    </xf>
    <xf numFmtId="183" fontId="2" fillId="0" borderId="0" xfId="0" applyNumberFormat="1" applyFont="1" applyFill="1" applyBorder="1" applyAlignment="1">
      <alignment wrapText="1"/>
    </xf>
    <xf numFmtId="2" fontId="0" fillId="0" borderId="0" xfId="0" applyNumberFormat="1" applyFill="1" applyBorder="1" applyAlignment="1">
      <alignment/>
    </xf>
    <xf numFmtId="183"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83" fontId="0" fillId="0" borderId="0" xfId="0" applyNumberFormat="1" applyFill="1" applyBorder="1" applyAlignment="1">
      <alignment horizontal="right" wrapText="1"/>
    </xf>
    <xf numFmtId="183" fontId="0" fillId="0" borderId="0" xfId="0" applyNumberFormat="1" applyFill="1" applyBorder="1" applyAlignment="1">
      <alignment wrapText="1"/>
    </xf>
    <xf numFmtId="2" fontId="1" fillId="0" borderId="0" xfId="0" applyNumberFormat="1" applyFont="1" applyFill="1" applyBorder="1" applyAlignment="1">
      <alignment wrapText="1"/>
    </xf>
    <xf numFmtId="183" fontId="5"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0" fillId="0" borderId="0" xfId="0" applyNumberFormat="1" applyFill="1" applyAlignment="1">
      <alignment horizontal="left"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10" fillId="0" borderId="10" xfId="0" applyFont="1" applyFill="1" applyBorder="1" applyAlignment="1">
      <alignment horizontal="left" wrapText="1"/>
    </xf>
    <xf numFmtId="49" fontId="10" fillId="0" borderId="10" xfId="0" applyNumberFormat="1" applyFont="1" applyFill="1" applyBorder="1" applyAlignment="1">
      <alignment horizontal="center"/>
    </xf>
    <xf numFmtId="49" fontId="7" fillId="0" borderId="10" xfId="0" applyNumberFormat="1" applyFont="1" applyFill="1" applyBorder="1" applyAlignment="1">
      <alignment horizontal="left"/>
    </xf>
    <xf numFmtId="49" fontId="12"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5" xfId="0" applyFont="1" applyFill="1" applyBorder="1" applyAlignment="1">
      <alignment horizontal="center" wrapText="1"/>
    </xf>
    <xf numFmtId="0" fontId="3" fillId="0" borderId="15" xfId="0" applyFont="1" applyFill="1" applyBorder="1" applyAlignment="1">
      <alignment horizontal="center" wrapText="1"/>
    </xf>
    <xf numFmtId="49" fontId="4" fillId="0" borderId="15"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6" xfId="0" applyFont="1" applyFill="1" applyBorder="1" applyAlignment="1">
      <alignment vertical="center" wrapText="1"/>
    </xf>
    <xf numFmtId="0" fontId="4" fillId="0" borderId="0" xfId="0" applyFont="1" applyFill="1" applyBorder="1" applyAlignment="1">
      <alignment vertical="center" wrapText="1"/>
    </xf>
    <xf numFmtId="0" fontId="4" fillId="0" borderId="16" xfId="0" applyFont="1" applyFill="1" applyBorder="1" applyAlignment="1">
      <alignment wrapText="1"/>
    </xf>
    <xf numFmtId="0" fontId="4" fillId="0" borderId="17"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8" xfId="0" applyFont="1" applyFill="1" applyBorder="1" applyAlignment="1">
      <alignment wrapText="1"/>
    </xf>
    <xf numFmtId="0" fontId="4" fillId="0" borderId="18" xfId="0" applyFont="1" applyFill="1" applyBorder="1" applyAlignment="1">
      <alignment vertical="center" wrapText="1"/>
    </xf>
    <xf numFmtId="0" fontId="4" fillId="0" borderId="18" xfId="0" applyFont="1" applyFill="1" applyBorder="1" applyAlignment="1">
      <alignment wrapText="1"/>
    </xf>
    <xf numFmtId="49" fontId="7" fillId="0" borderId="15" xfId="0" applyNumberFormat="1" applyFont="1" applyFill="1" applyBorder="1" applyAlignment="1">
      <alignment horizontal="center"/>
    </xf>
    <xf numFmtId="0" fontId="2" fillId="0" borderId="18" xfId="0" applyFont="1" applyFill="1" applyBorder="1" applyAlignment="1">
      <alignment wrapText="1"/>
    </xf>
    <xf numFmtId="0" fontId="0" fillId="0" borderId="0" xfId="0" applyFill="1" applyAlignment="1">
      <alignment/>
    </xf>
    <xf numFmtId="183" fontId="0" fillId="0" borderId="0" xfId="0" applyNumberFormat="1" applyAlignment="1">
      <alignment/>
    </xf>
    <xf numFmtId="4" fontId="0" fillId="0" borderId="0" xfId="0" applyNumberFormat="1" applyAlignment="1">
      <alignment/>
    </xf>
    <xf numFmtId="4" fontId="1" fillId="0" borderId="19" xfId="0" applyNumberFormat="1" applyFont="1" applyFill="1" applyBorder="1" applyAlignment="1">
      <alignment wrapText="1"/>
    </xf>
    <xf numFmtId="0" fontId="8" fillId="0" borderId="18" xfId="0" applyFont="1" applyFill="1" applyBorder="1" applyAlignment="1">
      <alignment wrapText="1"/>
    </xf>
    <xf numFmtId="0" fontId="9" fillId="0" borderId="18" xfId="0" applyFont="1" applyFill="1" applyBorder="1" applyAlignment="1">
      <alignment wrapText="1"/>
    </xf>
    <xf numFmtId="0" fontId="0" fillId="0" borderId="20" xfId="0" applyBorder="1" applyAlignment="1">
      <alignment/>
    </xf>
    <xf numFmtId="49" fontId="12" fillId="0" borderId="21" xfId="0" applyNumberFormat="1" applyFont="1" applyFill="1" applyBorder="1" applyAlignment="1">
      <alignment horizontal="center"/>
    </xf>
    <xf numFmtId="0" fontId="10" fillId="0" borderId="10" xfId="0" applyFont="1" applyFill="1" applyBorder="1" applyAlignment="1">
      <alignment wrapText="1"/>
    </xf>
    <xf numFmtId="4" fontId="2" fillId="0" borderId="22" xfId="0" applyNumberFormat="1" applyFont="1" applyFill="1" applyBorder="1" applyAlignment="1">
      <alignment wrapText="1"/>
    </xf>
    <xf numFmtId="4" fontId="1" fillId="0" borderId="23" xfId="0" applyNumberFormat="1" applyFont="1" applyFill="1" applyBorder="1" applyAlignment="1">
      <alignment wrapText="1"/>
    </xf>
    <xf numFmtId="49" fontId="12" fillId="0" borderId="15" xfId="0" applyNumberFormat="1" applyFont="1" applyFill="1" applyBorder="1" applyAlignment="1">
      <alignment horizontal="center"/>
    </xf>
    <xf numFmtId="49" fontId="12" fillId="0" borderId="24" xfId="0" applyNumberFormat="1" applyFont="1" applyFill="1" applyBorder="1" applyAlignment="1">
      <alignment horizontal="center"/>
    </xf>
    <xf numFmtId="4" fontId="2" fillId="0" borderId="23" xfId="0" applyNumberFormat="1" applyFont="1" applyFill="1" applyBorder="1" applyAlignment="1">
      <alignment wrapText="1"/>
    </xf>
    <xf numFmtId="4" fontId="5" fillId="0" borderId="23" xfId="0" applyNumberFormat="1" applyFont="1" applyFill="1" applyBorder="1" applyAlignment="1">
      <alignment/>
    </xf>
    <xf numFmtId="4" fontId="0" fillId="0" borderId="23" xfId="0" applyNumberFormat="1" applyFill="1" applyBorder="1" applyAlignment="1">
      <alignment/>
    </xf>
    <xf numFmtId="4" fontId="9" fillId="0" borderId="23" xfId="0" applyNumberFormat="1" applyFont="1" applyFill="1" applyBorder="1" applyAlignment="1">
      <alignment wrapText="1"/>
    </xf>
    <xf numFmtId="4" fontId="0" fillId="0" borderId="23" xfId="0" applyNumberFormat="1" applyFont="1" applyFill="1" applyBorder="1" applyAlignment="1">
      <alignment/>
    </xf>
    <xf numFmtId="4" fontId="2" fillId="0" borderId="23" xfId="0" applyNumberFormat="1" applyFont="1" applyFill="1" applyBorder="1" applyAlignment="1">
      <alignment wrapText="1"/>
    </xf>
    <xf numFmtId="4" fontId="0" fillId="0" borderId="25" xfId="0" applyNumberFormat="1" applyFont="1" applyFill="1" applyBorder="1" applyAlignment="1">
      <alignment/>
    </xf>
    <xf numFmtId="4" fontId="7" fillId="0" borderId="23" xfId="0" applyNumberFormat="1" applyFont="1" applyFill="1" applyBorder="1" applyAlignment="1">
      <alignment horizontal="right"/>
    </xf>
    <xf numFmtId="4" fontId="2" fillId="0" borderId="26" xfId="0" applyNumberFormat="1" applyFont="1" applyFill="1" applyBorder="1" applyAlignment="1">
      <alignment wrapText="1"/>
    </xf>
    <xf numFmtId="4" fontId="2" fillId="0" borderId="27" xfId="0" applyNumberFormat="1" applyFont="1" applyFill="1" applyBorder="1" applyAlignment="1">
      <alignment horizontal="right" vertical="center" wrapText="1"/>
    </xf>
    <xf numFmtId="4" fontId="2" fillId="0" borderId="19" xfId="0" applyNumberFormat="1" applyFont="1" applyFill="1" applyBorder="1" applyAlignment="1">
      <alignment horizontal="right" vertical="center" wrapText="1"/>
    </xf>
    <xf numFmtId="4" fontId="2" fillId="0" borderId="19" xfId="0" applyNumberFormat="1" applyFont="1" applyFill="1" applyBorder="1" applyAlignment="1">
      <alignment wrapText="1"/>
    </xf>
    <xf numFmtId="4" fontId="8" fillId="0" borderId="19" xfId="0" applyNumberFormat="1" applyFont="1" applyFill="1" applyBorder="1" applyAlignment="1">
      <alignment wrapText="1"/>
    </xf>
    <xf numFmtId="4" fontId="9" fillId="0" borderId="19" xfId="0" applyNumberFormat="1" applyFont="1" applyFill="1" applyBorder="1" applyAlignment="1">
      <alignment wrapText="1"/>
    </xf>
    <xf numFmtId="4" fontId="30" fillId="0" borderId="19" xfId="0" applyNumberFormat="1" applyFont="1" applyFill="1" applyBorder="1" applyAlignment="1">
      <alignment horizontal="right" wrapText="1"/>
    </xf>
    <xf numFmtId="4" fontId="31" fillId="0" borderId="19" xfId="0" applyNumberFormat="1" applyFont="1" applyFill="1" applyBorder="1" applyAlignment="1">
      <alignment horizontal="right" wrapText="1"/>
    </xf>
    <xf numFmtId="4" fontId="30" fillId="0" borderId="28" xfId="0" applyNumberFormat="1" applyFont="1" applyFill="1" applyBorder="1" applyAlignment="1">
      <alignment horizontal="right" wrapText="1"/>
    </xf>
    <xf numFmtId="0" fontId="5" fillId="0" borderId="29" xfId="0" applyFont="1" applyBorder="1" applyAlignment="1">
      <alignment horizontal="center" vertical="center" wrapText="1"/>
    </xf>
    <xf numFmtId="0" fontId="4" fillId="0" borderId="3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4" fillId="0" borderId="3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2" fillId="0" borderId="10" xfId="0" applyFont="1" applyFill="1" applyBorder="1" applyAlignment="1">
      <alignment wrapText="1"/>
    </xf>
    <xf numFmtId="49" fontId="12" fillId="0" borderId="10" xfId="0" applyNumberFormat="1" applyFont="1" applyFill="1" applyBorder="1" applyAlignment="1">
      <alignment horizontal="center" wrapText="1"/>
    </xf>
    <xf numFmtId="0" fontId="12" fillId="0" borderId="15" xfId="0" applyFont="1" applyFill="1" applyBorder="1" applyAlignment="1">
      <alignment horizontal="center" wrapText="1"/>
    </xf>
    <xf numFmtId="0" fontId="4" fillId="33" borderId="18" xfId="0" applyFont="1" applyFill="1" applyBorder="1" applyAlignment="1">
      <alignment wrapText="1"/>
    </xf>
    <xf numFmtId="49" fontId="4" fillId="33" borderId="10" xfId="0" applyNumberFormat="1" applyFont="1" applyFill="1" applyBorder="1" applyAlignment="1">
      <alignment horizontal="center" wrapText="1"/>
    </xf>
    <xf numFmtId="0" fontId="4" fillId="33" borderId="15" xfId="0" applyFont="1" applyFill="1" applyBorder="1" applyAlignment="1">
      <alignment horizontal="center" wrapText="1"/>
    </xf>
    <xf numFmtId="4" fontId="9" fillId="33" borderId="32" xfId="0" applyNumberFormat="1" applyFont="1" applyFill="1" applyBorder="1" applyAlignment="1">
      <alignment wrapText="1"/>
    </xf>
    <xf numFmtId="0" fontId="4" fillId="33" borderId="18" xfId="0" applyFont="1" applyFill="1" applyBorder="1" applyAlignment="1">
      <alignment vertical="center" wrapText="1"/>
    </xf>
    <xf numFmtId="49" fontId="3" fillId="33" borderId="10" xfId="0" applyNumberFormat="1" applyFont="1" applyFill="1" applyBorder="1" applyAlignment="1">
      <alignment horizontal="center" wrapText="1"/>
    </xf>
    <xf numFmtId="0" fontId="3" fillId="33" borderId="15" xfId="0" applyFont="1" applyFill="1" applyBorder="1" applyAlignment="1">
      <alignment horizontal="center" wrapText="1"/>
    </xf>
    <xf numFmtId="4" fontId="8" fillId="33" borderId="32" xfId="0" applyNumberFormat="1" applyFont="1" applyFill="1" applyBorder="1" applyAlignment="1">
      <alignment wrapText="1"/>
    </xf>
    <xf numFmtId="0" fontId="3" fillId="33" borderId="10" xfId="0" applyFont="1" applyFill="1" applyBorder="1" applyAlignment="1">
      <alignment wrapText="1"/>
    </xf>
    <xf numFmtId="4" fontId="2" fillId="33" borderId="23" xfId="0" applyNumberFormat="1" applyFont="1" applyFill="1" applyBorder="1" applyAlignment="1">
      <alignment wrapText="1"/>
    </xf>
    <xf numFmtId="4" fontId="31" fillId="33" borderId="32" xfId="0" applyNumberFormat="1" applyFont="1" applyFill="1" applyBorder="1" applyAlignment="1">
      <alignment wrapText="1"/>
    </xf>
    <xf numFmtId="4" fontId="30" fillId="33" borderId="32" xfId="0" applyNumberFormat="1" applyFont="1" applyFill="1" applyBorder="1" applyAlignment="1">
      <alignment wrapText="1"/>
    </xf>
    <xf numFmtId="4" fontId="2" fillId="33" borderId="19" xfId="0" applyNumberFormat="1" applyFont="1" applyFill="1" applyBorder="1" applyAlignment="1">
      <alignment wrapText="1"/>
    </xf>
    <xf numFmtId="4" fontId="5" fillId="33" borderId="23" xfId="0" applyNumberFormat="1" applyFont="1" applyFill="1" applyBorder="1" applyAlignment="1">
      <alignment/>
    </xf>
    <xf numFmtId="4" fontId="8" fillId="33" borderId="19" xfId="0" applyNumberFormat="1" applyFont="1" applyFill="1" applyBorder="1" applyAlignment="1">
      <alignment wrapText="1"/>
    </xf>
    <xf numFmtId="4" fontId="8" fillId="33" borderId="23" xfId="0" applyNumberFormat="1" applyFont="1" applyFill="1" applyBorder="1" applyAlignment="1">
      <alignment wrapText="1"/>
    </xf>
    <xf numFmtId="4" fontId="9" fillId="33" borderId="19" xfId="0" applyNumberFormat="1" applyFont="1" applyFill="1" applyBorder="1" applyAlignment="1">
      <alignment wrapText="1"/>
    </xf>
    <xf numFmtId="4" fontId="5" fillId="33" borderId="23" xfId="0" applyNumberFormat="1" applyFont="1" applyFill="1" applyBorder="1" applyAlignment="1">
      <alignment wrapText="1"/>
    </xf>
    <xf numFmtId="4" fontId="0" fillId="33" borderId="23" xfId="0" applyNumberFormat="1" applyFont="1" applyFill="1" applyBorder="1" applyAlignment="1">
      <alignment wrapText="1"/>
    </xf>
    <xf numFmtId="4" fontId="9" fillId="33" borderId="28" xfId="0" applyNumberFormat="1" applyFont="1" applyFill="1" applyBorder="1" applyAlignment="1">
      <alignment horizontal="right" wrapText="1"/>
    </xf>
    <xf numFmtId="4" fontId="9" fillId="33" borderId="33" xfId="0" applyNumberFormat="1" applyFont="1" applyFill="1" applyBorder="1" applyAlignment="1">
      <alignment horizontal="right" wrapText="1"/>
    </xf>
    <xf numFmtId="4" fontId="9" fillId="33" borderId="19" xfId="0" applyNumberFormat="1" applyFont="1" applyFill="1" applyBorder="1" applyAlignment="1">
      <alignment horizontal="right" wrapText="1"/>
    </xf>
    <xf numFmtId="4" fontId="9" fillId="33" borderId="23" xfId="0" applyNumberFormat="1" applyFont="1" applyFill="1" applyBorder="1" applyAlignment="1">
      <alignment horizontal="right" wrapText="1"/>
    </xf>
    <xf numFmtId="4" fontId="8" fillId="33" borderId="19" xfId="0" applyNumberFormat="1" applyFont="1" applyFill="1" applyBorder="1" applyAlignment="1">
      <alignment horizontal="right" wrapText="1"/>
    </xf>
    <xf numFmtId="4" fontId="8" fillId="33" borderId="23" xfId="0" applyNumberFormat="1" applyFont="1" applyFill="1" applyBorder="1" applyAlignment="1">
      <alignment horizontal="right" wrapText="1"/>
    </xf>
    <xf numFmtId="4" fontId="8" fillId="33" borderId="27" xfId="0" applyNumberFormat="1" applyFont="1" applyFill="1" applyBorder="1" applyAlignment="1">
      <alignment horizontal="right" wrapText="1"/>
    </xf>
    <xf numFmtId="4" fontId="0" fillId="33" borderId="23" xfId="0" applyNumberFormat="1" applyFill="1" applyBorder="1" applyAlignment="1">
      <alignment horizontal="right" wrapText="1"/>
    </xf>
    <xf numFmtId="4" fontId="5" fillId="33" borderId="23" xfId="0" applyNumberFormat="1" applyFont="1" applyFill="1" applyBorder="1" applyAlignment="1">
      <alignment horizontal="right" wrapText="1"/>
    </xf>
    <xf numFmtId="4" fontId="1" fillId="33" borderId="19" xfId="0" applyNumberFormat="1" applyFont="1" applyFill="1" applyBorder="1" applyAlignment="1">
      <alignment wrapText="1"/>
    </xf>
    <xf numFmtId="4" fontId="1" fillId="33" borderId="23" xfId="0" applyNumberFormat="1" applyFont="1" applyFill="1" applyBorder="1" applyAlignment="1">
      <alignment wrapText="1"/>
    </xf>
    <xf numFmtId="4" fontId="1" fillId="33" borderId="23" xfId="0" applyNumberFormat="1" applyFont="1" applyFill="1" applyBorder="1" applyAlignment="1">
      <alignment wrapText="1"/>
    </xf>
    <xf numFmtId="4" fontId="9" fillId="33" borderId="23" xfId="0" applyNumberFormat="1" applyFont="1" applyFill="1" applyBorder="1" applyAlignment="1">
      <alignment wrapText="1"/>
    </xf>
    <xf numFmtId="4" fontId="0" fillId="33" borderId="23" xfId="0" applyNumberFormat="1" applyFill="1" applyBorder="1" applyAlignment="1">
      <alignment wrapText="1"/>
    </xf>
    <xf numFmtId="4" fontId="2" fillId="33" borderId="23" xfId="0" applyNumberFormat="1" applyFont="1" applyFill="1" applyBorder="1" applyAlignment="1">
      <alignment wrapText="1"/>
    </xf>
    <xf numFmtId="4" fontId="0" fillId="33" borderId="23" xfId="0" applyNumberFormat="1" applyFont="1" applyFill="1" applyBorder="1" applyAlignment="1">
      <alignment/>
    </xf>
    <xf numFmtId="4" fontId="0" fillId="33" borderId="23" xfId="0" applyNumberFormat="1" applyFill="1" applyBorder="1" applyAlignment="1">
      <alignment/>
    </xf>
    <xf numFmtId="4" fontId="8" fillId="33" borderId="28" xfId="0" applyNumberFormat="1" applyFont="1" applyFill="1" applyBorder="1" applyAlignment="1">
      <alignment horizontal="right" wrapText="1"/>
    </xf>
    <xf numFmtId="4" fontId="2" fillId="33" borderId="27" xfId="0" applyNumberFormat="1" applyFont="1" applyFill="1" applyBorder="1" applyAlignment="1">
      <alignment wrapText="1"/>
    </xf>
    <xf numFmtId="4" fontId="13" fillId="33" borderId="19" xfId="0" applyNumberFormat="1" applyFont="1" applyFill="1" applyBorder="1" applyAlignment="1">
      <alignment wrapText="1"/>
    </xf>
    <xf numFmtId="4" fontId="13" fillId="33" borderId="23" xfId="0" applyNumberFormat="1" applyFont="1" applyFill="1" applyBorder="1" applyAlignment="1">
      <alignment wrapText="1"/>
    </xf>
    <xf numFmtId="4" fontId="1" fillId="33" borderId="19" xfId="0" applyNumberFormat="1" applyFont="1" applyFill="1" applyBorder="1" applyAlignment="1">
      <alignment wrapText="1"/>
    </xf>
    <xf numFmtId="4" fontId="31" fillId="33" borderId="19" xfId="0" applyNumberFormat="1" applyFont="1" applyFill="1" applyBorder="1" applyAlignment="1">
      <alignment wrapText="1"/>
    </xf>
    <xf numFmtId="4" fontId="30" fillId="33" borderId="19" xfId="0" applyNumberFormat="1" applyFont="1" applyFill="1" applyBorder="1" applyAlignment="1">
      <alignment wrapText="1"/>
    </xf>
    <xf numFmtId="4" fontId="5" fillId="33" borderId="19" xfId="0" applyNumberFormat="1" applyFont="1" applyFill="1" applyBorder="1" applyAlignment="1">
      <alignment/>
    </xf>
    <xf numFmtId="0" fontId="0" fillId="0" borderId="0" xfId="0" applyFont="1" applyAlignment="1">
      <alignment horizontal="right" wrapText="1"/>
    </xf>
    <xf numFmtId="0" fontId="0" fillId="33" borderId="11" xfId="0" applyFill="1" applyBorder="1" applyAlignment="1">
      <alignment/>
    </xf>
    <xf numFmtId="0" fontId="4" fillId="33" borderId="10" xfId="0" applyFont="1" applyFill="1" applyBorder="1" applyAlignment="1">
      <alignment wrapText="1"/>
    </xf>
    <xf numFmtId="4" fontId="2" fillId="33" borderId="19" xfId="0" applyNumberFormat="1" applyFont="1" applyFill="1" applyBorder="1" applyAlignment="1">
      <alignment wrapText="1"/>
    </xf>
    <xf numFmtId="2" fontId="2" fillId="33" borderId="0" xfId="0" applyNumberFormat="1" applyFont="1" applyFill="1" applyBorder="1" applyAlignment="1">
      <alignment wrapText="1"/>
    </xf>
    <xf numFmtId="0" fontId="5" fillId="33" borderId="0" xfId="0" applyFont="1" applyFill="1" applyAlignment="1">
      <alignment/>
    </xf>
    <xf numFmtId="2" fontId="1" fillId="33" borderId="0" xfId="0" applyNumberFormat="1" applyFont="1" applyFill="1" applyBorder="1" applyAlignment="1">
      <alignment wrapText="1"/>
    </xf>
    <xf numFmtId="0" fontId="0" fillId="33" borderId="0" xfId="0" applyFill="1" applyAlignment="1">
      <alignment/>
    </xf>
    <xf numFmtId="183" fontId="2" fillId="33" borderId="0" xfId="0" applyNumberFormat="1" applyFont="1" applyFill="1" applyBorder="1" applyAlignment="1">
      <alignment wrapText="1"/>
    </xf>
    <xf numFmtId="183" fontId="1" fillId="33" borderId="0" xfId="0" applyNumberFormat="1" applyFont="1" applyFill="1" applyBorder="1" applyAlignment="1">
      <alignment wrapText="1"/>
    </xf>
    <xf numFmtId="2" fontId="0" fillId="33" borderId="0" xfId="0" applyNumberFormat="1" applyFill="1" applyBorder="1" applyAlignment="1">
      <alignment/>
    </xf>
    <xf numFmtId="0" fontId="3" fillId="33" borderId="18" xfId="0" applyFont="1" applyFill="1" applyBorder="1" applyAlignment="1">
      <alignment wrapText="1"/>
    </xf>
    <xf numFmtId="0" fontId="9" fillId="33" borderId="10" xfId="0" applyFont="1" applyFill="1" applyBorder="1" applyAlignment="1">
      <alignment wrapText="1"/>
    </xf>
    <xf numFmtId="0" fontId="0" fillId="0" borderId="0" xfId="0" applyFont="1" applyFill="1" applyAlignment="1">
      <alignment horizontal="right" vertical="center" wrapText="1"/>
    </xf>
    <xf numFmtId="0" fontId="0" fillId="0" borderId="0" xfId="0" applyAlignment="1">
      <alignment horizontal="right"/>
    </xf>
    <xf numFmtId="0" fontId="5" fillId="0" borderId="0" xfId="0" applyFont="1" applyAlignment="1">
      <alignment horizontal="center" wrapText="1"/>
    </xf>
    <xf numFmtId="0" fontId="0" fillId="0" borderId="0" xfId="0" applyAlignment="1">
      <alignment/>
    </xf>
    <xf numFmtId="0" fontId="0" fillId="0" borderId="0" xfId="0" applyAlignment="1">
      <alignment horizontal="center" wrapText="1"/>
    </xf>
    <xf numFmtId="0" fontId="0" fillId="0" borderId="0" xfId="0" applyFont="1" applyAlignment="1">
      <alignment horizontal="right" wrapText="1"/>
    </xf>
    <xf numFmtId="0" fontId="2" fillId="0" borderId="34" xfId="0" applyFont="1" applyFill="1" applyBorder="1" applyAlignment="1">
      <alignment horizontal="center" wrapText="1"/>
    </xf>
    <xf numFmtId="0" fontId="2" fillId="0" borderId="35" xfId="0" applyFont="1" applyFill="1" applyBorder="1" applyAlignment="1">
      <alignment horizontal="center" wrapText="1"/>
    </xf>
    <xf numFmtId="0" fontId="14"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6"/>
  <sheetViews>
    <sheetView tabSelected="1" view="pageBreakPreview" zoomScale="60" zoomScaleNormal="83" zoomScalePageLayoutView="0" workbookViewId="0" topLeftCell="A1">
      <selection activeCell="B8" sqref="B8"/>
    </sheetView>
  </sheetViews>
  <sheetFormatPr defaultColWidth="9.140625" defaultRowHeight="12.75"/>
  <cols>
    <col min="1" max="1" width="4.8515625" style="0" customWidth="1"/>
    <col min="2" max="2" width="98.57421875" style="11" customWidth="1"/>
    <col min="3" max="3" width="11.421875" style="27" customWidth="1"/>
    <col min="4" max="4" width="16.421875" style="27" customWidth="1"/>
    <col min="5" max="5" width="9.7109375" style="3" customWidth="1"/>
    <col min="6" max="6" width="14.28125" style="3" customWidth="1"/>
    <col min="7" max="7" width="15.57421875" style="3" customWidth="1"/>
    <col min="8" max="8" width="12.57421875" style="0" customWidth="1"/>
    <col min="10" max="10" width="10.7109375" style="0" bestFit="1" customWidth="1"/>
    <col min="11" max="11" width="11.8515625" style="0" customWidth="1"/>
  </cols>
  <sheetData>
    <row r="1" spans="1:8" ht="12.75" customHeight="1">
      <c r="A1" s="162"/>
      <c r="B1" s="162"/>
      <c r="C1" s="29"/>
      <c r="D1" s="154" t="s">
        <v>167</v>
      </c>
      <c r="E1" s="155"/>
      <c r="F1" s="155"/>
      <c r="G1" s="155"/>
      <c r="H1" s="14"/>
    </row>
    <row r="2" spans="3:8" ht="16.5" customHeight="1">
      <c r="C2" s="159" t="s">
        <v>165</v>
      </c>
      <c r="D2" s="155"/>
      <c r="E2" s="155"/>
      <c r="F2" s="155"/>
      <c r="G2" s="155"/>
      <c r="H2" s="14"/>
    </row>
    <row r="3" spans="3:8" ht="16.5" customHeight="1">
      <c r="C3" s="141"/>
      <c r="D3" s="154" t="s">
        <v>163</v>
      </c>
      <c r="E3" s="155"/>
      <c r="F3" s="155"/>
      <c r="G3" s="155"/>
      <c r="H3" s="14"/>
    </row>
    <row r="4" spans="3:8" ht="16.5" customHeight="1">
      <c r="C4" s="159" t="s">
        <v>164</v>
      </c>
      <c r="D4" s="155"/>
      <c r="E4" s="155"/>
      <c r="F4" s="155"/>
      <c r="G4" s="155"/>
      <c r="H4" s="14"/>
    </row>
    <row r="5" spans="2:11" ht="40.5" customHeight="1">
      <c r="B5" s="156" t="s">
        <v>166</v>
      </c>
      <c r="C5" s="158"/>
      <c r="D5" s="158"/>
      <c r="E5" s="158"/>
      <c r="F5" s="158"/>
      <c r="G5" s="58"/>
      <c r="H5" s="156"/>
      <c r="I5" s="157"/>
      <c r="J5" s="157"/>
      <c r="K5" s="157"/>
    </row>
    <row r="6" ht="13.5" thickBot="1">
      <c r="F6" s="6"/>
    </row>
    <row r="7" spans="1:8" ht="63.75" customHeight="1" thickBot="1">
      <c r="A7" s="88" t="s">
        <v>147</v>
      </c>
      <c r="B7" s="89" t="s">
        <v>36</v>
      </c>
      <c r="C7" s="90" t="s">
        <v>28</v>
      </c>
      <c r="D7" s="90" t="s">
        <v>29</v>
      </c>
      <c r="E7" s="91" t="s">
        <v>34</v>
      </c>
      <c r="F7" s="92" t="s">
        <v>157</v>
      </c>
      <c r="G7" s="93" t="s">
        <v>158</v>
      </c>
      <c r="H7" s="15"/>
    </row>
    <row r="8" spans="1:8" ht="30">
      <c r="A8" s="37">
        <v>1</v>
      </c>
      <c r="B8" s="38" t="s">
        <v>124</v>
      </c>
      <c r="C8" s="39"/>
      <c r="D8" s="39"/>
      <c r="E8" s="40"/>
      <c r="F8" s="80">
        <f>F9</f>
        <v>7877.6</v>
      </c>
      <c r="G8" s="80">
        <f>G9</f>
        <v>8172</v>
      </c>
      <c r="H8" s="16"/>
    </row>
    <row r="9" spans="1:10" ht="15">
      <c r="A9" s="36">
        <f>A8+1</f>
        <v>2</v>
      </c>
      <c r="B9" s="30" t="s">
        <v>46</v>
      </c>
      <c r="C9" s="7" t="s">
        <v>47</v>
      </c>
      <c r="D9" s="28"/>
      <c r="E9" s="41"/>
      <c r="F9" s="81">
        <f>F10+F14+F26</f>
        <v>7877.6</v>
      </c>
      <c r="G9" s="81">
        <f>G10+G14+G26</f>
        <v>8172</v>
      </c>
      <c r="H9" s="16"/>
      <c r="J9" s="59"/>
    </row>
    <row r="10" spans="1:8" ht="15">
      <c r="A10" s="36">
        <f aca="true" t="shared" si="0" ref="A10:A73">A9+1</f>
        <v>3</v>
      </c>
      <c r="B10" s="2" t="s">
        <v>1</v>
      </c>
      <c r="C10" s="7" t="s">
        <v>2</v>
      </c>
      <c r="D10" s="7" t="s">
        <v>0</v>
      </c>
      <c r="E10" s="42"/>
      <c r="F10" s="82">
        <f>F11</f>
        <v>1612.4</v>
      </c>
      <c r="G10" s="71">
        <f>G11</f>
        <v>1648.2</v>
      </c>
      <c r="H10" s="17"/>
    </row>
    <row r="11" spans="1:8" ht="15">
      <c r="A11" s="36">
        <f t="shared" si="0"/>
        <v>4</v>
      </c>
      <c r="B11" s="2" t="s">
        <v>3</v>
      </c>
      <c r="C11" s="7" t="s">
        <v>2</v>
      </c>
      <c r="D11" s="7" t="s">
        <v>89</v>
      </c>
      <c r="E11" s="42"/>
      <c r="F11" s="82">
        <f>F12+F13</f>
        <v>1612.4</v>
      </c>
      <c r="G11" s="72">
        <f>G12+G13</f>
        <v>1648.2</v>
      </c>
      <c r="H11" s="18"/>
    </row>
    <row r="12" spans="1:8" ht="24">
      <c r="A12" s="36">
        <f t="shared" si="0"/>
        <v>5</v>
      </c>
      <c r="B12" s="1" t="s">
        <v>70</v>
      </c>
      <c r="C12" s="9" t="s">
        <v>2</v>
      </c>
      <c r="D12" s="9" t="s">
        <v>89</v>
      </c>
      <c r="E12" s="43">
        <v>100</v>
      </c>
      <c r="F12" s="83">
        <v>1598.4</v>
      </c>
      <c r="G12" s="73">
        <v>1634.2</v>
      </c>
      <c r="H12" s="18"/>
    </row>
    <row r="13" spans="1:8" ht="12.75">
      <c r="A13" s="36">
        <f t="shared" si="0"/>
        <v>6</v>
      </c>
      <c r="B13" s="1" t="s">
        <v>48</v>
      </c>
      <c r="C13" s="9" t="s">
        <v>2</v>
      </c>
      <c r="D13" s="9" t="s">
        <v>89</v>
      </c>
      <c r="E13" s="43">
        <v>200</v>
      </c>
      <c r="F13" s="83">
        <v>14</v>
      </c>
      <c r="G13" s="73">
        <v>14</v>
      </c>
      <c r="H13" s="18"/>
    </row>
    <row r="14" spans="1:8" ht="24.75">
      <c r="A14" s="36">
        <f t="shared" si="0"/>
        <v>7</v>
      </c>
      <c r="B14" s="2" t="s">
        <v>4</v>
      </c>
      <c r="C14" s="7" t="s">
        <v>5</v>
      </c>
      <c r="D14" s="7" t="s">
        <v>0</v>
      </c>
      <c r="E14" s="42"/>
      <c r="F14" s="82">
        <f>F15+F18+F20</f>
        <v>6169.200000000001</v>
      </c>
      <c r="G14" s="82">
        <f>G15+G18+G20</f>
        <v>6427.8</v>
      </c>
      <c r="H14" s="17"/>
    </row>
    <row r="15" spans="1:8" ht="15">
      <c r="A15" s="36">
        <f t="shared" si="0"/>
        <v>8</v>
      </c>
      <c r="B15" s="2" t="s">
        <v>61</v>
      </c>
      <c r="C15" s="7" t="s">
        <v>5</v>
      </c>
      <c r="D15" s="7" t="s">
        <v>90</v>
      </c>
      <c r="E15" s="42"/>
      <c r="F15" s="82">
        <f>F16</f>
        <v>1346</v>
      </c>
      <c r="G15" s="71">
        <f>G16</f>
        <v>1401.1</v>
      </c>
      <c r="H15" s="17"/>
    </row>
    <row r="16" spans="1:8" ht="15">
      <c r="A16" s="36">
        <f t="shared" si="0"/>
        <v>9</v>
      </c>
      <c r="B16" s="2" t="s">
        <v>41</v>
      </c>
      <c r="C16" s="7" t="s">
        <v>5</v>
      </c>
      <c r="D16" s="7" t="s">
        <v>90</v>
      </c>
      <c r="E16" s="42"/>
      <c r="F16" s="82">
        <f>F17</f>
        <v>1346</v>
      </c>
      <c r="G16" s="71">
        <f>G17</f>
        <v>1401.1</v>
      </c>
      <c r="H16" s="17"/>
    </row>
    <row r="17" spans="1:8" ht="24">
      <c r="A17" s="36">
        <f t="shared" si="0"/>
        <v>10</v>
      </c>
      <c r="B17" s="1" t="s">
        <v>70</v>
      </c>
      <c r="C17" s="9" t="s">
        <v>5</v>
      </c>
      <c r="D17" s="9" t="s">
        <v>90</v>
      </c>
      <c r="E17" s="43">
        <v>100</v>
      </c>
      <c r="F17" s="83">
        <v>1346</v>
      </c>
      <c r="G17" s="73">
        <v>1401.1</v>
      </c>
      <c r="H17" s="18"/>
    </row>
    <row r="18" spans="1:8" ht="12.75">
      <c r="A18" s="36">
        <f t="shared" si="0"/>
        <v>11</v>
      </c>
      <c r="B18" s="2" t="s">
        <v>27</v>
      </c>
      <c r="C18" s="7" t="s">
        <v>5</v>
      </c>
      <c r="D18" s="7" t="s">
        <v>91</v>
      </c>
      <c r="E18" s="42"/>
      <c r="F18" s="84">
        <f>F19</f>
        <v>304.9</v>
      </c>
      <c r="G18" s="72">
        <f>G19</f>
        <v>317.4</v>
      </c>
      <c r="H18" s="18"/>
    </row>
    <row r="19" spans="1:8" ht="24">
      <c r="A19" s="36">
        <f t="shared" si="0"/>
        <v>12</v>
      </c>
      <c r="B19" s="1" t="s">
        <v>70</v>
      </c>
      <c r="C19" s="9" t="s">
        <v>5</v>
      </c>
      <c r="D19" s="9" t="s">
        <v>91</v>
      </c>
      <c r="E19" s="43">
        <v>100</v>
      </c>
      <c r="F19" s="83">
        <v>304.9</v>
      </c>
      <c r="G19" s="73">
        <v>317.4</v>
      </c>
      <c r="H19" s="18"/>
    </row>
    <row r="20" spans="1:8" ht="15">
      <c r="A20" s="36">
        <f t="shared" si="0"/>
        <v>13</v>
      </c>
      <c r="B20" s="2" t="s">
        <v>6</v>
      </c>
      <c r="C20" s="7" t="s">
        <v>5</v>
      </c>
      <c r="D20" s="7" t="s">
        <v>92</v>
      </c>
      <c r="E20" s="42"/>
      <c r="F20" s="82">
        <f>F21+F22+F23</f>
        <v>4518.3</v>
      </c>
      <c r="G20" s="71">
        <f>G21+G22+G23</f>
        <v>4709.3</v>
      </c>
      <c r="H20" s="19"/>
    </row>
    <row r="21" spans="1:8" ht="24">
      <c r="A21" s="36">
        <f t="shared" si="0"/>
        <v>14</v>
      </c>
      <c r="B21" s="1" t="s">
        <v>70</v>
      </c>
      <c r="C21" s="9" t="s">
        <v>5</v>
      </c>
      <c r="D21" s="9" t="s">
        <v>92</v>
      </c>
      <c r="E21" s="43">
        <v>100</v>
      </c>
      <c r="F21" s="83">
        <v>3118.3</v>
      </c>
      <c r="G21" s="73">
        <v>3253.3</v>
      </c>
      <c r="H21" s="18"/>
    </row>
    <row r="22" spans="1:8" ht="12.75">
      <c r="A22" s="36">
        <f t="shared" si="0"/>
        <v>15</v>
      </c>
      <c r="B22" s="1" t="s">
        <v>48</v>
      </c>
      <c r="C22" s="9" t="s">
        <v>5</v>
      </c>
      <c r="D22" s="9" t="s">
        <v>92</v>
      </c>
      <c r="E22" s="43">
        <v>200</v>
      </c>
      <c r="F22" s="83">
        <v>1400</v>
      </c>
      <c r="G22" s="73">
        <f>F22*1.04</f>
        <v>1456</v>
      </c>
      <c r="H22" s="18"/>
    </row>
    <row r="23" spans="1:8" ht="12.75">
      <c r="A23" s="36">
        <f t="shared" si="0"/>
        <v>16</v>
      </c>
      <c r="B23" s="1" t="s">
        <v>51</v>
      </c>
      <c r="C23" s="9" t="s">
        <v>5</v>
      </c>
      <c r="D23" s="9" t="s">
        <v>92</v>
      </c>
      <c r="E23" s="43">
        <v>800</v>
      </c>
      <c r="F23" s="83">
        <v>0</v>
      </c>
      <c r="G23" s="73">
        <v>0</v>
      </c>
      <c r="H23" s="18"/>
    </row>
    <row r="24" spans="1:8" ht="12.75">
      <c r="A24" s="36">
        <f t="shared" si="0"/>
        <v>17</v>
      </c>
      <c r="B24" s="55" t="s">
        <v>11</v>
      </c>
      <c r="C24" s="7" t="s">
        <v>12</v>
      </c>
      <c r="D24" s="9"/>
      <c r="E24" s="43"/>
      <c r="F24" s="84">
        <f>+F25</f>
        <v>96</v>
      </c>
      <c r="G24" s="72">
        <f>G25</f>
        <v>96</v>
      </c>
      <c r="H24" s="18"/>
    </row>
    <row r="25" spans="1:8" ht="24">
      <c r="A25" s="36">
        <f t="shared" si="0"/>
        <v>18</v>
      </c>
      <c r="B25" s="2" t="s">
        <v>71</v>
      </c>
      <c r="C25" s="9" t="s">
        <v>12</v>
      </c>
      <c r="D25" s="7" t="s">
        <v>121</v>
      </c>
      <c r="E25" s="43"/>
      <c r="F25" s="84">
        <f>F26</f>
        <v>96</v>
      </c>
      <c r="G25" s="72">
        <f>G26</f>
        <v>96</v>
      </c>
      <c r="H25" s="18"/>
    </row>
    <row r="26" spans="1:8" ht="12.75">
      <c r="A26" s="36">
        <f t="shared" si="0"/>
        <v>19</v>
      </c>
      <c r="B26" s="1" t="s">
        <v>51</v>
      </c>
      <c r="C26" s="9" t="s">
        <v>12</v>
      </c>
      <c r="D26" s="9" t="s">
        <v>121</v>
      </c>
      <c r="E26" s="43">
        <v>800</v>
      </c>
      <c r="F26" s="83">
        <v>96</v>
      </c>
      <c r="G26" s="73">
        <v>96</v>
      </c>
      <c r="H26" s="18"/>
    </row>
    <row r="27" spans="1:8" ht="30">
      <c r="A27" s="36">
        <f t="shared" si="0"/>
        <v>20</v>
      </c>
      <c r="B27" s="13" t="s">
        <v>123</v>
      </c>
      <c r="C27" s="9"/>
      <c r="D27" s="9"/>
      <c r="E27" s="43"/>
      <c r="F27" s="84">
        <f>F28+F68+F75+F81+F87+F91+F104+F111+F120+F124</f>
        <v>112663.7</v>
      </c>
      <c r="G27" s="74">
        <f>G28+G68+G75+G81+G87+G91+G104+G111+G120+G124</f>
        <v>116623.19600000001</v>
      </c>
      <c r="H27" s="20"/>
    </row>
    <row r="28" spans="1:8" ht="15">
      <c r="A28" s="36">
        <f t="shared" si="0"/>
        <v>21</v>
      </c>
      <c r="B28" s="57" t="s">
        <v>46</v>
      </c>
      <c r="C28" s="7" t="s">
        <v>47</v>
      </c>
      <c r="D28" s="9"/>
      <c r="E28" s="43"/>
      <c r="F28" s="84">
        <f>F29+F41+F44</f>
        <v>31408.9</v>
      </c>
      <c r="G28" s="74">
        <f>G29+G41+G44</f>
        <v>35122.83</v>
      </c>
      <c r="H28" s="20"/>
    </row>
    <row r="29" spans="1:8" ht="24.75">
      <c r="A29" s="36">
        <f t="shared" si="0"/>
        <v>22</v>
      </c>
      <c r="B29" s="55" t="s">
        <v>7</v>
      </c>
      <c r="C29" s="7" t="s">
        <v>8</v>
      </c>
      <c r="D29" s="7" t="s">
        <v>0</v>
      </c>
      <c r="E29" s="42"/>
      <c r="F29" s="84">
        <f>F30+F33</f>
        <v>27309.5</v>
      </c>
      <c r="G29" s="71">
        <f>G30+G33+G38</f>
        <v>28302.800000000003</v>
      </c>
      <c r="H29" s="17"/>
    </row>
    <row r="30" spans="1:8" ht="15">
      <c r="A30" s="36">
        <f t="shared" si="0"/>
        <v>23</v>
      </c>
      <c r="B30" s="55" t="s">
        <v>69</v>
      </c>
      <c r="C30" s="7" t="s">
        <v>8</v>
      </c>
      <c r="D30" s="7" t="s">
        <v>88</v>
      </c>
      <c r="E30" s="42"/>
      <c r="F30" s="82">
        <f>F31</f>
        <v>1598.4</v>
      </c>
      <c r="G30" s="71">
        <f>G31</f>
        <v>1634.2</v>
      </c>
      <c r="H30" s="17"/>
    </row>
    <row r="31" spans="1:8" ht="15">
      <c r="A31" s="36">
        <f t="shared" si="0"/>
        <v>24</v>
      </c>
      <c r="B31" s="55" t="s">
        <v>93</v>
      </c>
      <c r="C31" s="7" t="s">
        <v>8</v>
      </c>
      <c r="D31" s="7" t="s">
        <v>94</v>
      </c>
      <c r="E31" s="42"/>
      <c r="F31" s="82">
        <f>F32</f>
        <v>1598.4</v>
      </c>
      <c r="G31" s="72">
        <f>G32</f>
        <v>1634.2</v>
      </c>
      <c r="H31" s="18"/>
    </row>
    <row r="32" spans="1:8" ht="24">
      <c r="A32" s="36">
        <f t="shared" si="0"/>
        <v>25</v>
      </c>
      <c r="B32" s="53" t="s">
        <v>70</v>
      </c>
      <c r="C32" s="9" t="s">
        <v>8</v>
      </c>
      <c r="D32" s="9" t="s">
        <v>94</v>
      </c>
      <c r="E32" s="43">
        <v>100</v>
      </c>
      <c r="F32" s="84">
        <v>1598.4</v>
      </c>
      <c r="G32" s="73">
        <v>1634.2</v>
      </c>
      <c r="H32" s="18"/>
    </row>
    <row r="33" spans="1:8" ht="15">
      <c r="A33" s="36">
        <f t="shared" si="0"/>
        <v>26</v>
      </c>
      <c r="B33" s="2" t="s">
        <v>40</v>
      </c>
      <c r="C33" s="7" t="s">
        <v>8</v>
      </c>
      <c r="D33" s="7"/>
      <c r="E33" s="42"/>
      <c r="F33" s="82">
        <f>F34+F38</f>
        <v>25711.1</v>
      </c>
      <c r="G33" s="71">
        <f>G34</f>
        <v>23160.600000000002</v>
      </c>
      <c r="H33" s="18"/>
    </row>
    <row r="34" spans="1:8" ht="18.75" customHeight="1">
      <c r="A34" s="36">
        <f t="shared" si="0"/>
        <v>27</v>
      </c>
      <c r="B34" s="55" t="s">
        <v>95</v>
      </c>
      <c r="C34" s="7" t="s">
        <v>8</v>
      </c>
      <c r="D34" s="7" t="s">
        <v>96</v>
      </c>
      <c r="E34" s="43"/>
      <c r="F34" s="113">
        <f>F35+F36+F37</f>
        <v>22341</v>
      </c>
      <c r="G34" s="106">
        <f>G35+G36+G37</f>
        <v>23160.600000000002</v>
      </c>
      <c r="H34" s="19"/>
    </row>
    <row r="35" spans="1:8" ht="24">
      <c r="A35" s="36">
        <f t="shared" si="0"/>
        <v>28</v>
      </c>
      <c r="B35" s="53" t="s">
        <v>70</v>
      </c>
      <c r="C35" s="9" t="s">
        <v>8</v>
      </c>
      <c r="D35" s="9" t="s">
        <v>96</v>
      </c>
      <c r="E35" s="43">
        <v>100</v>
      </c>
      <c r="F35" s="111">
        <v>18658</v>
      </c>
      <c r="G35" s="132">
        <v>19330.9</v>
      </c>
      <c r="H35" s="18"/>
    </row>
    <row r="36" spans="1:8" ht="12.75">
      <c r="A36" s="36">
        <f t="shared" si="0"/>
        <v>29</v>
      </c>
      <c r="B36" s="53" t="s">
        <v>48</v>
      </c>
      <c r="C36" s="9" t="s">
        <v>8</v>
      </c>
      <c r="D36" s="9" t="s">
        <v>96</v>
      </c>
      <c r="E36" s="43">
        <v>200</v>
      </c>
      <c r="F36" s="111">
        <v>3668</v>
      </c>
      <c r="G36" s="131">
        <f>F36*1.04-0.02</f>
        <v>3814.7000000000003</v>
      </c>
      <c r="H36" s="21"/>
    </row>
    <row r="37" spans="1:8" ht="12.75">
      <c r="A37" s="36">
        <f t="shared" si="0"/>
        <v>30</v>
      </c>
      <c r="B37" s="53" t="s">
        <v>51</v>
      </c>
      <c r="C37" s="9" t="s">
        <v>8</v>
      </c>
      <c r="D37" s="9" t="s">
        <v>96</v>
      </c>
      <c r="E37" s="43">
        <v>800</v>
      </c>
      <c r="F37" s="111">
        <v>15</v>
      </c>
      <c r="G37" s="131">
        <v>15</v>
      </c>
      <c r="H37" s="21"/>
    </row>
    <row r="38" spans="1:8" ht="24">
      <c r="A38" s="36">
        <f t="shared" si="0"/>
        <v>31</v>
      </c>
      <c r="B38" s="55" t="s">
        <v>85</v>
      </c>
      <c r="C38" s="7" t="s">
        <v>8</v>
      </c>
      <c r="D38" s="7" t="s">
        <v>97</v>
      </c>
      <c r="E38" s="42"/>
      <c r="F38" s="113">
        <f>F39+F40</f>
        <v>3370.1</v>
      </c>
      <c r="G38" s="110">
        <f>G39+G40</f>
        <v>3508</v>
      </c>
      <c r="H38" s="21"/>
    </row>
    <row r="39" spans="1:8" ht="24">
      <c r="A39" s="36">
        <f t="shared" si="0"/>
        <v>32</v>
      </c>
      <c r="B39" s="53" t="s">
        <v>70</v>
      </c>
      <c r="C39" s="9" t="s">
        <v>8</v>
      </c>
      <c r="D39" s="9" t="s">
        <v>97</v>
      </c>
      <c r="E39" s="43">
        <v>100</v>
      </c>
      <c r="F39" s="111">
        <v>3140.6</v>
      </c>
      <c r="G39" s="131">
        <v>3269.2</v>
      </c>
      <c r="H39" s="21"/>
    </row>
    <row r="40" spans="1:8" ht="12.75">
      <c r="A40" s="36">
        <f t="shared" si="0"/>
        <v>33</v>
      </c>
      <c r="B40" s="53" t="s">
        <v>48</v>
      </c>
      <c r="C40" s="9" t="s">
        <v>8</v>
      </c>
      <c r="D40" s="9" t="s">
        <v>97</v>
      </c>
      <c r="E40" s="43">
        <v>200</v>
      </c>
      <c r="F40" s="111">
        <v>229.5</v>
      </c>
      <c r="G40" s="131">
        <v>238.8</v>
      </c>
      <c r="H40" s="21"/>
    </row>
    <row r="41" spans="1:8" ht="15">
      <c r="A41" s="36">
        <f t="shared" si="0"/>
        <v>34</v>
      </c>
      <c r="B41" s="2" t="s">
        <v>9</v>
      </c>
      <c r="C41" s="7" t="s">
        <v>10</v>
      </c>
      <c r="D41" s="7"/>
      <c r="E41" s="42"/>
      <c r="F41" s="109">
        <f>F43</f>
        <v>10</v>
      </c>
      <c r="G41" s="106">
        <f>G42</f>
        <v>10</v>
      </c>
      <c r="H41" s="19"/>
    </row>
    <row r="42" spans="1:8" ht="15">
      <c r="A42" s="36">
        <f t="shared" si="0"/>
        <v>35</v>
      </c>
      <c r="B42" s="2" t="s">
        <v>60</v>
      </c>
      <c r="C42" s="7" t="s">
        <v>10</v>
      </c>
      <c r="D42" s="7" t="s">
        <v>100</v>
      </c>
      <c r="E42" s="42"/>
      <c r="F42" s="109">
        <f>F43</f>
        <v>10</v>
      </c>
      <c r="G42" s="110">
        <f>G43</f>
        <v>10</v>
      </c>
      <c r="H42" s="18"/>
    </row>
    <row r="43" spans="1:8" ht="15">
      <c r="A43" s="36">
        <f t="shared" si="0"/>
        <v>36</v>
      </c>
      <c r="B43" s="1" t="s">
        <v>51</v>
      </c>
      <c r="C43" s="9" t="s">
        <v>10</v>
      </c>
      <c r="D43" s="9" t="s">
        <v>100</v>
      </c>
      <c r="E43" s="43">
        <v>800</v>
      </c>
      <c r="F43" s="133">
        <v>10</v>
      </c>
      <c r="G43" s="127">
        <v>10</v>
      </c>
      <c r="H43" s="17"/>
    </row>
    <row r="44" spans="1:8" ht="15">
      <c r="A44" s="36">
        <f t="shared" si="0"/>
        <v>37</v>
      </c>
      <c r="B44" s="2" t="s">
        <v>11</v>
      </c>
      <c r="C44" s="7" t="s">
        <v>12</v>
      </c>
      <c r="D44" s="7" t="s">
        <v>0</v>
      </c>
      <c r="E44" s="42"/>
      <c r="F44" s="109">
        <f>F47+F55+F57+F59+F61+F45+F63+F49+F51+F53+F65</f>
        <v>4089.4</v>
      </c>
      <c r="G44" s="109">
        <f>G47+G55+G57+G59+G61+G45+G63+G49+G51+G53+G65</f>
        <v>6810.03</v>
      </c>
      <c r="H44" s="17"/>
    </row>
    <row r="45" spans="1:9" ht="24.75">
      <c r="A45" s="36">
        <f t="shared" si="0"/>
        <v>38</v>
      </c>
      <c r="B45" s="55" t="s">
        <v>98</v>
      </c>
      <c r="C45" s="7" t="s">
        <v>12</v>
      </c>
      <c r="D45" s="7" t="s">
        <v>99</v>
      </c>
      <c r="E45" s="43"/>
      <c r="F45" s="134">
        <f>F46</f>
        <v>8.4</v>
      </c>
      <c r="G45" s="124">
        <f>G46</f>
        <v>8.7</v>
      </c>
      <c r="H45" s="22"/>
      <c r="I45" s="60"/>
    </row>
    <row r="46" spans="1:8" ht="15">
      <c r="A46" s="36">
        <f t="shared" si="0"/>
        <v>39</v>
      </c>
      <c r="B46" s="1" t="s">
        <v>48</v>
      </c>
      <c r="C46" s="9" t="s">
        <v>12</v>
      </c>
      <c r="D46" s="9" t="s">
        <v>99</v>
      </c>
      <c r="E46" s="43">
        <v>200</v>
      </c>
      <c r="F46" s="111">
        <v>8.4</v>
      </c>
      <c r="G46" s="127">
        <v>8.7</v>
      </c>
      <c r="H46" s="17"/>
    </row>
    <row r="47" spans="1:8" ht="12.75">
      <c r="A47" s="36">
        <f t="shared" si="0"/>
        <v>40</v>
      </c>
      <c r="B47" s="2" t="s">
        <v>37</v>
      </c>
      <c r="C47" s="9" t="s">
        <v>12</v>
      </c>
      <c r="D47" s="7" t="s">
        <v>101</v>
      </c>
      <c r="E47" s="43"/>
      <c r="F47" s="113">
        <f>F48</f>
        <v>100</v>
      </c>
      <c r="G47" s="114">
        <f>G48</f>
        <v>100</v>
      </c>
      <c r="H47" s="23"/>
    </row>
    <row r="48" spans="1:8" ht="12.75">
      <c r="A48" s="36">
        <f t="shared" si="0"/>
        <v>41</v>
      </c>
      <c r="B48" s="1" t="s">
        <v>48</v>
      </c>
      <c r="C48" s="9" t="s">
        <v>12</v>
      </c>
      <c r="D48" s="9" t="s">
        <v>101</v>
      </c>
      <c r="E48" s="43">
        <v>200</v>
      </c>
      <c r="F48" s="111">
        <v>100</v>
      </c>
      <c r="G48" s="132">
        <v>100</v>
      </c>
      <c r="H48" s="18"/>
    </row>
    <row r="49" spans="1:8" ht="24">
      <c r="A49" s="36">
        <f t="shared" si="0"/>
        <v>42</v>
      </c>
      <c r="B49" s="55" t="s">
        <v>150</v>
      </c>
      <c r="C49" s="7" t="s">
        <v>12</v>
      </c>
      <c r="D49" s="7" t="s">
        <v>142</v>
      </c>
      <c r="E49" s="43"/>
      <c r="F49" s="111">
        <f>F50</f>
        <v>200</v>
      </c>
      <c r="G49" s="132">
        <f>G50</f>
        <v>200</v>
      </c>
      <c r="H49" s="18"/>
    </row>
    <row r="50" spans="1:8" ht="12.75">
      <c r="A50" s="36">
        <f t="shared" si="0"/>
        <v>43</v>
      </c>
      <c r="B50" s="53" t="s">
        <v>48</v>
      </c>
      <c r="C50" s="9" t="s">
        <v>12</v>
      </c>
      <c r="D50" s="9" t="s">
        <v>142</v>
      </c>
      <c r="E50" s="43">
        <v>200</v>
      </c>
      <c r="F50" s="111">
        <v>200</v>
      </c>
      <c r="G50" s="132">
        <v>200</v>
      </c>
      <c r="H50" s="18"/>
    </row>
    <row r="51" spans="1:8" ht="24">
      <c r="A51" s="36">
        <f t="shared" si="0"/>
        <v>44</v>
      </c>
      <c r="B51" s="97" t="s">
        <v>153</v>
      </c>
      <c r="C51" s="98" t="s">
        <v>12</v>
      </c>
      <c r="D51" s="98" t="s">
        <v>154</v>
      </c>
      <c r="E51" s="99"/>
      <c r="F51" s="138">
        <f>F52</f>
        <v>30</v>
      </c>
      <c r="G51" s="107">
        <f>G52</f>
        <v>30</v>
      </c>
      <c r="H51" s="18"/>
    </row>
    <row r="52" spans="1:8" ht="12.75">
      <c r="A52" s="36">
        <f t="shared" si="0"/>
        <v>45</v>
      </c>
      <c r="B52" s="105" t="s">
        <v>48</v>
      </c>
      <c r="C52" s="102" t="s">
        <v>12</v>
      </c>
      <c r="D52" s="102" t="s">
        <v>154</v>
      </c>
      <c r="E52" s="103">
        <v>200</v>
      </c>
      <c r="F52" s="139">
        <v>30</v>
      </c>
      <c r="G52" s="108">
        <v>30</v>
      </c>
      <c r="H52" s="18"/>
    </row>
    <row r="53" spans="1:8" ht="48">
      <c r="A53" s="36">
        <f t="shared" si="0"/>
        <v>46</v>
      </c>
      <c r="B53" s="97" t="s">
        <v>155</v>
      </c>
      <c r="C53" s="98" t="s">
        <v>12</v>
      </c>
      <c r="D53" s="98" t="s">
        <v>156</v>
      </c>
      <c r="E53" s="99"/>
      <c r="F53" s="138">
        <f>F54</f>
        <v>31</v>
      </c>
      <c r="G53" s="107">
        <f>G54</f>
        <v>31</v>
      </c>
      <c r="H53" s="18"/>
    </row>
    <row r="54" spans="1:8" ht="12.75">
      <c r="A54" s="36">
        <f t="shared" si="0"/>
        <v>47</v>
      </c>
      <c r="B54" s="105" t="s">
        <v>48</v>
      </c>
      <c r="C54" s="102" t="s">
        <v>12</v>
      </c>
      <c r="D54" s="102" t="s">
        <v>156</v>
      </c>
      <c r="E54" s="103">
        <v>200</v>
      </c>
      <c r="F54" s="111">
        <v>31</v>
      </c>
      <c r="G54" s="104">
        <v>31</v>
      </c>
      <c r="H54" s="18"/>
    </row>
    <row r="55" spans="1:8" ht="24.75">
      <c r="A55" s="36">
        <f t="shared" si="0"/>
        <v>48</v>
      </c>
      <c r="B55" s="55" t="s">
        <v>122</v>
      </c>
      <c r="C55" s="7" t="s">
        <v>12</v>
      </c>
      <c r="D55" s="7" t="s">
        <v>143</v>
      </c>
      <c r="E55" s="43"/>
      <c r="F55" s="109">
        <f>F56</f>
        <v>800</v>
      </c>
      <c r="G55" s="106">
        <f>G56</f>
        <v>800</v>
      </c>
      <c r="H55" s="19"/>
    </row>
    <row r="56" spans="1:8" ht="12.75">
      <c r="A56" s="36">
        <f t="shared" si="0"/>
        <v>49</v>
      </c>
      <c r="B56" s="53" t="s">
        <v>48</v>
      </c>
      <c r="C56" s="9" t="s">
        <v>12</v>
      </c>
      <c r="D56" s="9" t="s">
        <v>143</v>
      </c>
      <c r="E56" s="43">
        <v>200</v>
      </c>
      <c r="F56" s="111">
        <v>800</v>
      </c>
      <c r="G56" s="132">
        <v>800</v>
      </c>
      <c r="H56" s="18"/>
    </row>
    <row r="57" spans="1:8" ht="36">
      <c r="A57" s="36">
        <f t="shared" si="0"/>
        <v>50</v>
      </c>
      <c r="B57" s="54" t="s">
        <v>127</v>
      </c>
      <c r="C57" s="7" t="s">
        <v>12</v>
      </c>
      <c r="D57" s="7" t="s">
        <v>102</v>
      </c>
      <c r="E57" s="43"/>
      <c r="F57" s="109">
        <f>F58</f>
        <v>500</v>
      </c>
      <c r="G57" s="106">
        <f>G58</f>
        <v>500</v>
      </c>
      <c r="H57" s="24"/>
    </row>
    <row r="58" spans="1:8" ht="12.75">
      <c r="A58" s="36">
        <f t="shared" si="0"/>
        <v>51</v>
      </c>
      <c r="B58" s="53" t="s">
        <v>48</v>
      </c>
      <c r="C58" s="9" t="s">
        <v>12</v>
      </c>
      <c r="D58" s="9" t="s">
        <v>102</v>
      </c>
      <c r="E58" s="43">
        <v>200</v>
      </c>
      <c r="F58" s="111">
        <v>500</v>
      </c>
      <c r="G58" s="132">
        <v>500</v>
      </c>
      <c r="H58" s="18"/>
    </row>
    <row r="59" spans="1:8" ht="24">
      <c r="A59" s="36">
        <f t="shared" si="0"/>
        <v>52</v>
      </c>
      <c r="B59" s="54" t="s">
        <v>136</v>
      </c>
      <c r="C59" s="7" t="s">
        <v>12</v>
      </c>
      <c r="D59" s="7" t="s">
        <v>140</v>
      </c>
      <c r="E59" s="43"/>
      <c r="F59" s="109">
        <f>F60</f>
        <v>0</v>
      </c>
      <c r="G59" s="106">
        <f>G60</f>
        <v>0</v>
      </c>
      <c r="H59" s="24"/>
    </row>
    <row r="60" spans="1:8" ht="15">
      <c r="A60" s="36">
        <f t="shared" si="0"/>
        <v>53</v>
      </c>
      <c r="B60" s="53" t="s">
        <v>48</v>
      </c>
      <c r="C60" s="9" t="s">
        <v>12</v>
      </c>
      <c r="D60" s="9" t="s">
        <v>140</v>
      </c>
      <c r="E60" s="43">
        <v>200</v>
      </c>
      <c r="F60" s="125">
        <v>0</v>
      </c>
      <c r="G60" s="127">
        <v>0</v>
      </c>
      <c r="H60" s="24"/>
    </row>
    <row r="61" spans="1:8" ht="60.75">
      <c r="A61" s="36">
        <f t="shared" si="0"/>
        <v>54</v>
      </c>
      <c r="B61" s="55" t="s">
        <v>132</v>
      </c>
      <c r="C61" s="7" t="s">
        <v>12</v>
      </c>
      <c r="D61" s="7" t="s">
        <v>141</v>
      </c>
      <c r="E61" s="42"/>
      <c r="F61" s="109">
        <f>F62</f>
        <v>20</v>
      </c>
      <c r="G61" s="106">
        <f>G62</f>
        <v>20</v>
      </c>
      <c r="H61" s="24"/>
    </row>
    <row r="62" spans="1:8" ht="15">
      <c r="A62" s="36">
        <f t="shared" si="0"/>
        <v>55</v>
      </c>
      <c r="B62" s="53" t="s">
        <v>48</v>
      </c>
      <c r="C62" s="9" t="s">
        <v>12</v>
      </c>
      <c r="D62" s="9" t="s">
        <v>141</v>
      </c>
      <c r="E62" s="43">
        <v>200</v>
      </c>
      <c r="F62" s="125">
        <v>20</v>
      </c>
      <c r="G62" s="127">
        <v>20</v>
      </c>
      <c r="H62" s="24"/>
    </row>
    <row r="63" spans="1:8" ht="15">
      <c r="A63" s="36">
        <f t="shared" si="0"/>
        <v>56</v>
      </c>
      <c r="B63" s="94" t="s">
        <v>75</v>
      </c>
      <c r="C63" s="95" t="s">
        <v>12</v>
      </c>
      <c r="D63" s="95" t="s">
        <v>118</v>
      </c>
      <c r="E63" s="96"/>
      <c r="F63" s="135">
        <f>F64</f>
        <v>2300</v>
      </c>
      <c r="G63" s="136">
        <f>G64</f>
        <v>5020.33</v>
      </c>
      <c r="H63" s="24"/>
    </row>
    <row r="64" spans="1:8" ht="15">
      <c r="A64" s="36">
        <f t="shared" si="0"/>
        <v>57</v>
      </c>
      <c r="B64" s="1" t="s">
        <v>51</v>
      </c>
      <c r="C64" s="9" t="s">
        <v>12</v>
      </c>
      <c r="D64" s="9" t="s">
        <v>118</v>
      </c>
      <c r="E64" s="43">
        <v>800</v>
      </c>
      <c r="F64" s="137">
        <v>2300</v>
      </c>
      <c r="G64" s="127">
        <f>4800+220.33</f>
        <v>5020.33</v>
      </c>
      <c r="H64" s="24"/>
    </row>
    <row r="65" spans="1:8" s="146" customFormat="1" ht="24.75">
      <c r="A65" s="142">
        <f t="shared" si="0"/>
        <v>58</v>
      </c>
      <c r="B65" s="143" t="s">
        <v>159</v>
      </c>
      <c r="C65" s="98" t="s">
        <v>12</v>
      </c>
      <c r="D65" s="98" t="s">
        <v>160</v>
      </c>
      <c r="E65" s="99"/>
      <c r="F65" s="144">
        <f>F66+F67</f>
        <v>100</v>
      </c>
      <c r="G65" s="106">
        <f>G66+G67</f>
        <v>100</v>
      </c>
      <c r="H65" s="145"/>
    </row>
    <row r="66" spans="1:8" s="148" customFormat="1" ht="24.75">
      <c r="A66" s="142">
        <f t="shared" si="0"/>
        <v>59</v>
      </c>
      <c r="B66" s="105" t="s">
        <v>70</v>
      </c>
      <c r="C66" s="102" t="s">
        <v>12</v>
      </c>
      <c r="D66" s="102" t="s">
        <v>160</v>
      </c>
      <c r="E66" s="103">
        <v>100</v>
      </c>
      <c r="F66" s="137">
        <v>0</v>
      </c>
      <c r="G66" s="127">
        <v>0</v>
      </c>
      <c r="H66" s="147"/>
    </row>
    <row r="67" spans="1:8" s="148" customFormat="1" ht="15">
      <c r="A67" s="142">
        <f t="shared" si="0"/>
        <v>60</v>
      </c>
      <c r="B67" s="105" t="s">
        <v>48</v>
      </c>
      <c r="C67" s="102" t="s">
        <v>12</v>
      </c>
      <c r="D67" s="102" t="s">
        <v>160</v>
      </c>
      <c r="E67" s="103">
        <v>200</v>
      </c>
      <c r="F67" s="137">
        <v>100</v>
      </c>
      <c r="G67" s="127">
        <v>100</v>
      </c>
      <c r="H67" s="147"/>
    </row>
    <row r="68" spans="1:8" s="148" customFormat="1" ht="15">
      <c r="A68" s="142">
        <f t="shared" si="0"/>
        <v>61</v>
      </c>
      <c r="B68" s="143" t="s">
        <v>72</v>
      </c>
      <c r="C68" s="98" t="s">
        <v>62</v>
      </c>
      <c r="D68" s="98"/>
      <c r="E68" s="99"/>
      <c r="F68" s="109">
        <f>F69+F72</f>
        <v>450</v>
      </c>
      <c r="G68" s="109">
        <f>G69+G72</f>
        <v>450</v>
      </c>
      <c r="H68" s="147"/>
    </row>
    <row r="69" spans="1:8" s="148" customFormat="1" ht="15">
      <c r="A69" s="142">
        <f t="shared" si="0"/>
        <v>62</v>
      </c>
      <c r="B69" s="143" t="s">
        <v>13</v>
      </c>
      <c r="C69" s="98" t="s">
        <v>14</v>
      </c>
      <c r="D69" s="98" t="s">
        <v>0</v>
      </c>
      <c r="E69" s="99"/>
      <c r="F69" s="109">
        <f>F70</f>
        <v>200</v>
      </c>
      <c r="G69" s="130">
        <f>G70</f>
        <v>200</v>
      </c>
      <c r="H69" s="147"/>
    </row>
    <row r="70" spans="1:8" s="148" customFormat="1" ht="72">
      <c r="A70" s="142">
        <f t="shared" si="0"/>
        <v>63</v>
      </c>
      <c r="B70" s="101" t="s">
        <v>133</v>
      </c>
      <c r="C70" s="98" t="s">
        <v>14</v>
      </c>
      <c r="D70" s="102" t="s">
        <v>138</v>
      </c>
      <c r="E70" s="103"/>
      <c r="F70" s="125">
        <f>F71</f>
        <v>200</v>
      </c>
      <c r="G70" s="106">
        <f>G71</f>
        <v>200</v>
      </c>
      <c r="H70" s="147"/>
    </row>
    <row r="71" spans="1:8" s="148" customFormat="1" ht="15">
      <c r="A71" s="142">
        <f t="shared" si="0"/>
        <v>64</v>
      </c>
      <c r="B71" s="105" t="s">
        <v>48</v>
      </c>
      <c r="C71" s="102" t="s">
        <v>14</v>
      </c>
      <c r="D71" s="102" t="s">
        <v>137</v>
      </c>
      <c r="E71" s="103">
        <v>200</v>
      </c>
      <c r="F71" s="111">
        <v>200</v>
      </c>
      <c r="G71" s="127">
        <v>200</v>
      </c>
      <c r="H71" s="149"/>
    </row>
    <row r="72" spans="1:8" s="148" customFormat="1" ht="15">
      <c r="A72" s="142">
        <f t="shared" si="0"/>
        <v>65</v>
      </c>
      <c r="B72" s="97" t="s">
        <v>152</v>
      </c>
      <c r="C72" s="98" t="s">
        <v>151</v>
      </c>
      <c r="D72" s="98"/>
      <c r="E72" s="99"/>
      <c r="F72" s="113">
        <f>F73</f>
        <v>250</v>
      </c>
      <c r="G72" s="100">
        <f>G73</f>
        <v>250</v>
      </c>
      <c r="H72" s="149"/>
    </row>
    <row r="73" spans="1:8" s="148" customFormat="1" ht="72">
      <c r="A73" s="142">
        <f t="shared" si="0"/>
        <v>66</v>
      </c>
      <c r="B73" s="101" t="s">
        <v>133</v>
      </c>
      <c r="C73" s="102" t="s">
        <v>151</v>
      </c>
      <c r="D73" s="102" t="s">
        <v>138</v>
      </c>
      <c r="E73" s="103"/>
      <c r="F73" s="111">
        <f>F74</f>
        <v>250</v>
      </c>
      <c r="G73" s="104">
        <f>G74</f>
        <v>250</v>
      </c>
      <c r="H73" s="149"/>
    </row>
    <row r="74" spans="1:8" s="148" customFormat="1" ht="15">
      <c r="A74" s="142">
        <f aca="true" t="shared" si="1" ref="A74:A130">A73+1</f>
        <v>67</v>
      </c>
      <c r="B74" s="105" t="s">
        <v>48</v>
      </c>
      <c r="C74" s="102" t="s">
        <v>151</v>
      </c>
      <c r="D74" s="102" t="s">
        <v>137</v>
      </c>
      <c r="E74" s="103">
        <v>200</v>
      </c>
      <c r="F74" s="111">
        <v>250</v>
      </c>
      <c r="G74" s="106">
        <v>250</v>
      </c>
      <c r="H74" s="149"/>
    </row>
    <row r="75" spans="1:8" s="148" customFormat="1" ht="15">
      <c r="A75" s="142">
        <f t="shared" si="1"/>
        <v>68</v>
      </c>
      <c r="B75" s="97" t="s">
        <v>103</v>
      </c>
      <c r="C75" s="98" t="s">
        <v>104</v>
      </c>
      <c r="D75" s="98"/>
      <c r="E75" s="99"/>
      <c r="F75" s="113">
        <f>F76+F79</f>
        <v>494.6</v>
      </c>
      <c r="G75" s="113">
        <f>G76+G79</f>
        <v>494.6</v>
      </c>
      <c r="H75" s="150"/>
    </row>
    <row r="76" spans="1:8" s="148" customFormat="1" ht="12.75">
      <c r="A76" s="142">
        <f t="shared" si="1"/>
        <v>69</v>
      </c>
      <c r="B76" s="97" t="s">
        <v>105</v>
      </c>
      <c r="C76" s="98" t="s">
        <v>106</v>
      </c>
      <c r="D76" s="98"/>
      <c r="E76" s="99"/>
      <c r="F76" s="111">
        <f>F77</f>
        <v>94.6</v>
      </c>
      <c r="G76" s="112">
        <f>G77</f>
        <v>94.6</v>
      </c>
      <c r="H76" s="151"/>
    </row>
    <row r="77" spans="1:8" s="148" customFormat="1" ht="36">
      <c r="A77" s="142">
        <f t="shared" si="1"/>
        <v>70</v>
      </c>
      <c r="B77" s="97" t="s">
        <v>134</v>
      </c>
      <c r="C77" s="98" t="s">
        <v>106</v>
      </c>
      <c r="D77" s="98" t="s">
        <v>107</v>
      </c>
      <c r="E77" s="99"/>
      <c r="F77" s="140">
        <f>F78</f>
        <v>94.6</v>
      </c>
      <c r="G77" s="110">
        <f>G78</f>
        <v>94.6</v>
      </c>
      <c r="H77" s="151"/>
    </row>
    <row r="78" spans="1:8" s="148" customFormat="1" ht="12.75">
      <c r="A78" s="142">
        <f t="shared" si="1"/>
        <v>71</v>
      </c>
      <c r="B78" s="152" t="s">
        <v>48</v>
      </c>
      <c r="C78" s="102" t="s">
        <v>106</v>
      </c>
      <c r="D78" s="102" t="s">
        <v>107</v>
      </c>
      <c r="E78" s="103">
        <v>200</v>
      </c>
      <c r="F78" s="111">
        <v>94.6</v>
      </c>
      <c r="G78" s="132">
        <v>94.6</v>
      </c>
      <c r="H78" s="151"/>
    </row>
    <row r="79" spans="1:8" s="148" customFormat="1" ht="24">
      <c r="A79" s="142">
        <f t="shared" si="1"/>
        <v>72</v>
      </c>
      <c r="B79" s="97" t="s">
        <v>148</v>
      </c>
      <c r="C79" s="98" t="s">
        <v>149</v>
      </c>
      <c r="D79" s="98" t="s">
        <v>142</v>
      </c>
      <c r="E79" s="99"/>
      <c r="F79" s="113">
        <f>F80</f>
        <v>400</v>
      </c>
      <c r="G79" s="110">
        <f>G80</f>
        <v>400</v>
      </c>
      <c r="H79" s="151"/>
    </row>
    <row r="80" spans="1:8" s="148" customFormat="1" ht="12.75">
      <c r="A80" s="142">
        <f t="shared" si="1"/>
        <v>73</v>
      </c>
      <c r="B80" s="152" t="s">
        <v>48</v>
      </c>
      <c r="C80" s="102" t="s">
        <v>149</v>
      </c>
      <c r="D80" s="102" t="s">
        <v>142</v>
      </c>
      <c r="E80" s="103">
        <v>200</v>
      </c>
      <c r="F80" s="111">
        <f>500-100</f>
        <v>400</v>
      </c>
      <c r="G80" s="131">
        <f>500-100</f>
        <v>400</v>
      </c>
      <c r="H80" s="151"/>
    </row>
    <row r="81" spans="1:8" s="148" customFormat="1" ht="12.75">
      <c r="A81" s="142">
        <f t="shared" si="1"/>
        <v>74</v>
      </c>
      <c r="B81" s="153" t="s">
        <v>63</v>
      </c>
      <c r="C81" s="98" t="s">
        <v>64</v>
      </c>
      <c r="D81" s="98"/>
      <c r="E81" s="99"/>
      <c r="F81" s="113">
        <f>F82</f>
        <v>34828.399999999994</v>
      </c>
      <c r="G81" s="128">
        <f aca="true" t="shared" si="2" ref="F81:G83">G82</f>
        <v>33854.67</v>
      </c>
      <c r="H81" s="151"/>
    </row>
    <row r="82" spans="1:8" ht="12.75">
      <c r="A82" s="36">
        <f t="shared" si="1"/>
        <v>75</v>
      </c>
      <c r="B82" s="2" t="s">
        <v>15</v>
      </c>
      <c r="C82" s="7" t="s">
        <v>16</v>
      </c>
      <c r="D82" s="31" t="s">
        <v>0</v>
      </c>
      <c r="E82" s="42"/>
      <c r="F82" s="113">
        <f t="shared" si="2"/>
        <v>34828.399999999994</v>
      </c>
      <c r="G82" s="128">
        <f t="shared" si="2"/>
        <v>33854.67</v>
      </c>
      <c r="H82" s="18"/>
    </row>
    <row r="83" spans="1:8" ht="24">
      <c r="A83" s="36">
        <f t="shared" si="1"/>
        <v>76</v>
      </c>
      <c r="B83" s="47" t="s">
        <v>55</v>
      </c>
      <c r="C83" s="9" t="s">
        <v>16</v>
      </c>
      <c r="D83" s="9" t="s">
        <v>108</v>
      </c>
      <c r="E83" s="43"/>
      <c r="F83" s="125">
        <f>F84+F86</f>
        <v>34828.399999999994</v>
      </c>
      <c r="G83" s="131">
        <f t="shared" si="2"/>
        <v>33854.67</v>
      </c>
      <c r="H83" s="18"/>
    </row>
    <row r="84" spans="1:8" ht="15">
      <c r="A84" s="142">
        <f t="shared" si="1"/>
        <v>77</v>
      </c>
      <c r="B84" s="1" t="s">
        <v>48</v>
      </c>
      <c r="C84" s="9" t="s">
        <v>16</v>
      </c>
      <c r="D84" s="9" t="s">
        <v>108</v>
      </c>
      <c r="E84" s="43">
        <v>200</v>
      </c>
      <c r="F84" s="125">
        <f>34707.2+121.2-23100</f>
        <v>11728.399999999994</v>
      </c>
      <c r="G84" s="127">
        <f>43682.6-220.33-9607.6</f>
        <v>33854.67</v>
      </c>
      <c r="H84" s="17"/>
    </row>
    <row r="85" spans="1:8" ht="36.75">
      <c r="A85" s="142">
        <f t="shared" si="1"/>
        <v>78</v>
      </c>
      <c r="B85" s="143" t="s">
        <v>162</v>
      </c>
      <c r="C85" s="102" t="s">
        <v>16</v>
      </c>
      <c r="D85" s="102" t="s">
        <v>161</v>
      </c>
      <c r="E85" s="103"/>
      <c r="F85" s="125">
        <f>F86</f>
        <v>23100</v>
      </c>
      <c r="G85" s="125">
        <f>G86</f>
        <v>0</v>
      </c>
      <c r="H85" s="17"/>
    </row>
    <row r="86" spans="1:8" ht="15">
      <c r="A86" s="142">
        <f t="shared" si="1"/>
        <v>79</v>
      </c>
      <c r="B86" s="105" t="s">
        <v>48</v>
      </c>
      <c r="C86" s="102" t="s">
        <v>16</v>
      </c>
      <c r="D86" s="102" t="s">
        <v>161</v>
      </c>
      <c r="E86" s="103">
        <v>200</v>
      </c>
      <c r="F86" s="125">
        <v>23100</v>
      </c>
      <c r="G86" s="125">
        <v>0</v>
      </c>
      <c r="H86" s="17"/>
    </row>
    <row r="87" spans="1:8" ht="15">
      <c r="A87" s="142">
        <f t="shared" si="1"/>
        <v>80</v>
      </c>
      <c r="B87" s="2" t="s">
        <v>77</v>
      </c>
      <c r="C87" s="52" t="s">
        <v>78</v>
      </c>
      <c r="D87" s="9"/>
      <c r="E87" s="43"/>
      <c r="F87" s="113">
        <f aca="true" t="shared" si="3" ref="F87:G89">F88</f>
        <v>100</v>
      </c>
      <c r="G87" s="128">
        <f t="shared" si="3"/>
        <v>100</v>
      </c>
      <c r="H87" s="19"/>
    </row>
    <row r="88" spans="1:8" ht="12.75">
      <c r="A88" s="36">
        <f t="shared" si="1"/>
        <v>81</v>
      </c>
      <c r="B88" s="2" t="s">
        <v>79</v>
      </c>
      <c r="C88" s="7" t="s">
        <v>80</v>
      </c>
      <c r="D88" s="9"/>
      <c r="E88" s="43"/>
      <c r="F88" s="111">
        <f t="shared" si="3"/>
        <v>100</v>
      </c>
      <c r="G88" s="112">
        <f t="shared" si="3"/>
        <v>100</v>
      </c>
      <c r="H88" s="23"/>
    </row>
    <row r="89" spans="1:8" ht="24">
      <c r="A89" s="36">
        <f t="shared" si="1"/>
        <v>82</v>
      </c>
      <c r="B89" s="47" t="s">
        <v>81</v>
      </c>
      <c r="C89" s="7" t="s">
        <v>80</v>
      </c>
      <c r="D89" s="7" t="s">
        <v>109</v>
      </c>
      <c r="E89" s="43"/>
      <c r="F89" s="113">
        <f t="shared" si="3"/>
        <v>100</v>
      </c>
      <c r="G89" s="114">
        <f t="shared" si="3"/>
        <v>100</v>
      </c>
      <c r="H89" s="23"/>
    </row>
    <row r="90" spans="1:8" ht="12.75">
      <c r="A90" s="36">
        <f t="shared" si="1"/>
        <v>83</v>
      </c>
      <c r="B90" s="1" t="s">
        <v>48</v>
      </c>
      <c r="C90" s="7" t="s">
        <v>80</v>
      </c>
      <c r="D90" s="9" t="s">
        <v>109</v>
      </c>
      <c r="E90" s="43">
        <v>200</v>
      </c>
      <c r="F90" s="111">
        <v>100</v>
      </c>
      <c r="G90" s="115">
        <v>100</v>
      </c>
      <c r="H90" s="23"/>
    </row>
    <row r="91" spans="1:8" ht="12.75">
      <c r="A91" s="36">
        <f t="shared" si="1"/>
        <v>84</v>
      </c>
      <c r="B91" s="2" t="s">
        <v>43</v>
      </c>
      <c r="C91" s="7" t="s">
        <v>44</v>
      </c>
      <c r="D91" s="7"/>
      <c r="E91" s="42"/>
      <c r="F91" s="116">
        <f>F92+F96+F99</f>
        <v>1133</v>
      </c>
      <c r="G91" s="117">
        <f>G92+G96+G99</f>
        <v>1133</v>
      </c>
      <c r="H91" s="23"/>
    </row>
    <row r="92" spans="1:8" ht="12.75">
      <c r="A92" s="36">
        <f t="shared" si="1"/>
        <v>85</v>
      </c>
      <c r="B92" s="2" t="s">
        <v>31</v>
      </c>
      <c r="C92" s="7" t="s">
        <v>30</v>
      </c>
      <c r="D92" s="7"/>
      <c r="E92" s="44"/>
      <c r="F92" s="118">
        <f>F94</f>
        <v>100</v>
      </c>
      <c r="G92" s="119">
        <f>G94</f>
        <v>100</v>
      </c>
      <c r="H92" s="23"/>
    </row>
    <row r="93" spans="1:8" ht="12.75">
      <c r="A93" s="36">
        <f t="shared" si="1"/>
        <v>86</v>
      </c>
      <c r="B93" s="50" t="s">
        <v>59</v>
      </c>
      <c r="C93" s="9" t="s">
        <v>30</v>
      </c>
      <c r="D93" s="9"/>
      <c r="E93" s="45"/>
      <c r="F93" s="120">
        <f>F94</f>
        <v>100</v>
      </c>
      <c r="G93" s="121">
        <f>G94</f>
        <v>100</v>
      </c>
      <c r="H93" s="23"/>
    </row>
    <row r="94" spans="1:8" ht="48">
      <c r="A94" s="36">
        <f t="shared" si="1"/>
        <v>87</v>
      </c>
      <c r="B94" s="51" t="s">
        <v>76</v>
      </c>
      <c r="C94" s="7" t="s">
        <v>30</v>
      </c>
      <c r="D94" s="7" t="s">
        <v>119</v>
      </c>
      <c r="E94" s="45"/>
      <c r="F94" s="120">
        <f>F95</f>
        <v>100</v>
      </c>
      <c r="G94" s="121">
        <f>G95</f>
        <v>100</v>
      </c>
      <c r="H94" s="25"/>
    </row>
    <row r="95" spans="1:8" ht="12.75">
      <c r="A95" s="36">
        <f t="shared" si="1"/>
        <v>88</v>
      </c>
      <c r="B95" s="1" t="s">
        <v>48</v>
      </c>
      <c r="C95" s="9" t="s">
        <v>30</v>
      </c>
      <c r="D95" s="9" t="s">
        <v>119</v>
      </c>
      <c r="E95" s="45" t="s">
        <v>49</v>
      </c>
      <c r="F95" s="122">
        <v>100</v>
      </c>
      <c r="G95" s="123">
        <v>100</v>
      </c>
      <c r="H95" s="25"/>
    </row>
    <row r="96" spans="1:8" ht="15">
      <c r="A96" s="36">
        <f t="shared" si="1"/>
        <v>89</v>
      </c>
      <c r="B96" s="2" t="s">
        <v>128</v>
      </c>
      <c r="C96" s="7" t="s">
        <v>17</v>
      </c>
      <c r="D96" s="7" t="s">
        <v>0</v>
      </c>
      <c r="E96" s="42"/>
      <c r="F96" s="109">
        <f>F97</f>
        <v>500</v>
      </c>
      <c r="G96" s="124">
        <f>G97</f>
        <v>500</v>
      </c>
      <c r="H96" s="22"/>
    </row>
    <row r="97" spans="1:8" ht="24">
      <c r="A97" s="36">
        <f t="shared" si="1"/>
        <v>90</v>
      </c>
      <c r="B97" s="47" t="s">
        <v>139</v>
      </c>
      <c r="C97" s="7" t="s">
        <v>17</v>
      </c>
      <c r="D97" s="7"/>
      <c r="E97" s="43"/>
      <c r="F97" s="125">
        <f>F98</f>
        <v>500</v>
      </c>
      <c r="G97" s="126">
        <f>G98</f>
        <v>500</v>
      </c>
      <c r="H97" s="23"/>
    </row>
    <row r="98" spans="1:8" ht="15">
      <c r="A98" s="36">
        <f t="shared" si="1"/>
        <v>91</v>
      </c>
      <c r="B98" s="1" t="s">
        <v>48</v>
      </c>
      <c r="C98" s="9" t="s">
        <v>17</v>
      </c>
      <c r="D98" s="9" t="s">
        <v>131</v>
      </c>
      <c r="E98" s="43">
        <v>200</v>
      </c>
      <c r="F98" s="111">
        <v>500</v>
      </c>
      <c r="G98" s="127">
        <v>500</v>
      </c>
      <c r="H98" s="17"/>
    </row>
    <row r="99" spans="1:8" ht="15">
      <c r="A99" s="36">
        <f t="shared" si="1"/>
        <v>92</v>
      </c>
      <c r="B99" s="63" t="s">
        <v>129</v>
      </c>
      <c r="C99" s="7" t="s">
        <v>130</v>
      </c>
      <c r="D99" s="7"/>
      <c r="E99" s="42"/>
      <c r="F99" s="113">
        <f>F100+F102</f>
        <v>533</v>
      </c>
      <c r="G99" s="106">
        <f>G100+G102</f>
        <v>533</v>
      </c>
      <c r="H99" s="19"/>
    </row>
    <row r="100" spans="1:8" ht="24">
      <c r="A100" s="36">
        <f t="shared" si="1"/>
        <v>93</v>
      </c>
      <c r="B100" s="47" t="s">
        <v>139</v>
      </c>
      <c r="C100" s="7" t="s">
        <v>130</v>
      </c>
      <c r="D100" s="7" t="s">
        <v>131</v>
      </c>
      <c r="E100" s="42"/>
      <c r="F100" s="113">
        <f>F101</f>
        <v>500</v>
      </c>
      <c r="G100" s="128">
        <f>G101</f>
        <v>500</v>
      </c>
      <c r="H100" s="23"/>
    </row>
    <row r="101" spans="1:8" ht="12.75">
      <c r="A101" s="36">
        <f t="shared" si="1"/>
        <v>94</v>
      </c>
      <c r="B101" s="62" t="s">
        <v>48</v>
      </c>
      <c r="C101" s="9" t="s">
        <v>130</v>
      </c>
      <c r="D101" s="9" t="s">
        <v>131</v>
      </c>
      <c r="E101" s="43">
        <v>200</v>
      </c>
      <c r="F101" s="111">
        <v>500</v>
      </c>
      <c r="G101" s="129">
        <v>500</v>
      </c>
      <c r="H101" s="23"/>
    </row>
    <row r="102" spans="1:8" ht="24">
      <c r="A102" s="36">
        <f t="shared" si="1"/>
        <v>95</v>
      </c>
      <c r="B102" s="54" t="s">
        <v>136</v>
      </c>
      <c r="C102" s="7" t="s">
        <v>130</v>
      </c>
      <c r="D102" s="7" t="s">
        <v>140</v>
      </c>
      <c r="E102" s="42"/>
      <c r="F102" s="113">
        <f>F103</f>
        <v>33</v>
      </c>
      <c r="G102" s="114">
        <f>G103</f>
        <v>33</v>
      </c>
      <c r="H102" s="23"/>
    </row>
    <row r="103" spans="1:8" ht="12.75">
      <c r="A103" s="36">
        <f t="shared" si="1"/>
        <v>96</v>
      </c>
      <c r="B103" s="53" t="s">
        <v>48</v>
      </c>
      <c r="C103" s="9" t="s">
        <v>130</v>
      </c>
      <c r="D103" s="9" t="s">
        <v>140</v>
      </c>
      <c r="E103" s="43">
        <v>200</v>
      </c>
      <c r="F103" s="111">
        <v>33</v>
      </c>
      <c r="G103" s="129">
        <v>33</v>
      </c>
      <c r="H103" s="23"/>
    </row>
    <row r="104" spans="1:8" ht="15">
      <c r="A104" s="36">
        <f t="shared" si="1"/>
        <v>97</v>
      </c>
      <c r="B104" s="2" t="s">
        <v>65</v>
      </c>
      <c r="C104" s="7" t="s">
        <v>39</v>
      </c>
      <c r="D104" s="7" t="s">
        <v>0</v>
      </c>
      <c r="E104" s="42"/>
      <c r="F104" s="109">
        <f>F105+F108</f>
        <v>11000</v>
      </c>
      <c r="G104" s="130">
        <f>G105+G108</f>
        <v>11000</v>
      </c>
      <c r="H104" s="23"/>
    </row>
    <row r="105" spans="1:8" ht="15">
      <c r="A105" s="36">
        <f t="shared" si="1"/>
        <v>98</v>
      </c>
      <c r="B105" s="2" t="s">
        <v>18</v>
      </c>
      <c r="C105" s="7" t="s">
        <v>19</v>
      </c>
      <c r="D105" s="7"/>
      <c r="E105" s="42"/>
      <c r="F105" s="109">
        <f>F106</f>
        <v>10000</v>
      </c>
      <c r="G105" s="130">
        <f>G106</f>
        <v>10000</v>
      </c>
      <c r="H105" s="23"/>
    </row>
    <row r="106" spans="1:8" ht="24">
      <c r="A106" s="36">
        <f t="shared" si="1"/>
        <v>99</v>
      </c>
      <c r="B106" s="46" t="s">
        <v>56</v>
      </c>
      <c r="C106" s="7" t="s">
        <v>19</v>
      </c>
      <c r="D106" s="7" t="s">
        <v>114</v>
      </c>
      <c r="E106" s="42"/>
      <c r="F106" s="109">
        <f>F107</f>
        <v>10000</v>
      </c>
      <c r="G106" s="130">
        <f>G107</f>
        <v>10000</v>
      </c>
      <c r="H106" s="17"/>
    </row>
    <row r="107" spans="1:8" ht="15">
      <c r="A107" s="36">
        <f t="shared" si="1"/>
        <v>100</v>
      </c>
      <c r="B107" s="1" t="s">
        <v>48</v>
      </c>
      <c r="C107" s="9" t="s">
        <v>19</v>
      </c>
      <c r="D107" s="9" t="s">
        <v>114</v>
      </c>
      <c r="E107" s="43">
        <v>200</v>
      </c>
      <c r="F107" s="111">
        <v>10000</v>
      </c>
      <c r="G107" s="112">
        <v>10000</v>
      </c>
      <c r="H107" s="17"/>
    </row>
    <row r="108" spans="1:8" ht="15">
      <c r="A108" s="36">
        <f t="shared" si="1"/>
        <v>101</v>
      </c>
      <c r="B108" s="2" t="s">
        <v>53</v>
      </c>
      <c r="C108" s="7" t="s">
        <v>38</v>
      </c>
      <c r="D108" s="9"/>
      <c r="E108" s="43"/>
      <c r="F108" s="113">
        <f>F109</f>
        <v>1000</v>
      </c>
      <c r="G108" s="106">
        <f>G109</f>
        <v>1000</v>
      </c>
      <c r="H108" s="19"/>
    </row>
    <row r="109" spans="1:8" ht="24">
      <c r="A109" s="36">
        <f t="shared" si="1"/>
        <v>102</v>
      </c>
      <c r="B109" s="48" t="s">
        <v>57</v>
      </c>
      <c r="C109" s="7" t="s">
        <v>38</v>
      </c>
      <c r="D109" s="7" t="s">
        <v>120</v>
      </c>
      <c r="E109" s="43"/>
      <c r="F109" s="113">
        <f>F110</f>
        <v>1000</v>
      </c>
      <c r="G109" s="128">
        <f>G110</f>
        <v>1000</v>
      </c>
      <c r="H109" s="18"/>
    </row>
    <row r="110" spans="1:8" ht="12.75">
      <c r="A110" s="36">
        <f t="shared" si="1"/>
        <v>103</v>
      </c>
      <c r="B110" s="1" t="s">
        <v>48</v>
      </c>
      <c r="C110" s="9" t="s">
        <v>38</v>
      </c>
      <c r="D110" s="9" t="s">
        <v>120</v>
      </c>
      <c r="E110" s="43">
        <v>200</v>
      </c>
      <c r="F110" s="111">
        <v>1000</v>
      </c>
      <c r="G110" s="131">
        <v>1000</v>
      </c>
      <c r="H110" s="18"/>
    </row>
    <row r="111" spans="1:8" ht="15">
      <c r="A111" s="36">
        <f t="shared" si="1"/>
        <v>104</v>
      </c>
      <c r="B111" s="2" t="s">
        <v>54</v>
      </c>
      <c r="C111" s="7" t="s">
        <v>45</v>
      </c>
      <c r="D111" s="7"/>
      <c r="E111" s="42"/>
      <c r="F111" s="84">
        <f>F112+F115</f>
        <v>29748.800000000003</v>
      </c>
      <c r="G111" s="74">
        <f>G112+G115</f>
        <v>30968.096</v>
      </c>
      <c r="H111" s="19"/>
    </row>
    <row r="112" spans="1:8" ht="12.75">
      <c r="A112" s="36">
        <f t="shared" si="1"/>
        <v>105</v>
      </c>
      <c r="B112" s="66" t="s">
        <v>145</v>
      </c>
      <c r="C112" s="7" t="s">
        <v>146</v>
      </c>
      <c r="D112" s="9"/>
      <c r="E112" s="43"/>
      <c r="F112" s="84">
        <f>F113</f>
        <v>469.90000000000003</v>
      </c>
      <c r="G112" s="74">
        <f>G113</f>
        <v>488.596</v>
      </c>
      <c r="H112" s="22"/>
    </row>
    <row r="113" spans="1:8" ht="24">
      <c r="A113" s="36">
        <f t="shared" si="1"/>
        <v>106</v>
      </c>
      <c r="B113" s="1" t="s">
        <v>35</v>
      </c>
      <c r="C113" s="7" t="s">
        <v>146</v>
      </c>
      <c r="D113" s="7" t="s">
        <v>111</v>
      </c>
      <c r="E113" s="42"/>
      <c r="F113" s="84">
        <f>F114</f>
        <v>469.90000000000003</v>
      </c>
      <c r="G113" s="74">
        <f>G114</f>
        <v>488.596</v>
      </c>
      <c r="H113" s="22"/>
    </row>
    <row r="114" spans="1:8" ht="12.75">
      <c r="A114" s="36">
        <f t="shared" si="1"/>
        <v>107</v>
      </c>
      <c r="B114" s="1" t="s">
        <v>144</v>
      </c>
      <c r="C114" s="9" t="s">
        <v>146</v>
      </c>
      <c r="D114" s="9" t="s">
        <v>111</v>
      </c>
      <c r="E114" s="43">
        <v>300</v>
      </c>
      <c r="F114" s="83">
        <f>469.8+0.1</f>
        <v>469.90000000000003</v>
      </c>
      <c r="G114" s="75">
        <f>F114*1.04-0.1</f>
        <v>488.596</v>
      </c>
      <c r="H114" s="20"/>
    </row>
    <row r="115" spans="1:8" ht="15">
      <c r="A115" s="36">
        <f t="shared" si="1"/>
        <v>108</v>
      </c>
      <c r="B115" s="2" t="s">
        <v>20</v>
      </c>
      <c r="C115" s="7" t="s">
        <v>21</v>
      </c>
      <c r="D115" s="7" t="s">
        <v>0</v>
      </c>
      <c r="E115" s="42"/>
      <c r="F115" s="82">
        <f>F116+F118</f>
        <v>29278.9</v>
      </c>
      <c r="G115" s="76">
        <f>G116+G118</f>
        <v>30479.5</v>
      </c>
      <c r="H115" s="18"/>
    </row>
    <row r="116" spans="1:8" ht="24.75">
      <c r="A116" s="36">
        <f t="shared" si="1"/>
        <v>109</v>
      </c>
      <c r="B116" s="2" t="s">
        <v>82</v>
      </c>
      <c r="C116" s="5" t="s">
        <v>21</v>
      </c>
      <c r="D116" s="7" t="s">
        <v>112</v>
      </c>
      <c r="E116" s="42"/>
      <c r="F116" s="82">
        <f>F117</f>
        <v>17294.4</v>
      </c>
      <c r="G116" s="72">
        <f>G117</f>
        <v>18003.6</v>
      </c>
      <c r="H116" s="18"/>
    </row>
    <row r="117" spans="1:8" ht="15">
      <c r="A117" s="36">
        <f t="shared" si="1"/>
        <v>110</v>
      </c>
      <c r="B117" s="1" t="s">
        <v>83</v>
      </c>
      <c r="C117" s="8" t="s">
        <v>21</v>
      </c>
      <c r="D117" s="9" t="s">
        <v>112</v>
      </c>
      <c r="E117" s="43">
        <v>300</v>
      </c>
      <c r="F117" s="83">
        <v>17294.4</v>
      </c>
      <c r="G117" s="68">
        <v>18003.6</v>
      </c>
      <c r="H117" s="26"/>
    </row>
    <row r="118" spans="1:8" ht="24.75">
      <c r="A118" s="36">
        <f t="shared" si="1"/>
        <v>111</v>
      </c>
      <c r="B118" s="2" t="s">
        <v>84</v>
      </c>
      <c r="C118" s="5" t="s">
        <v>21</v>
      </c>
      <c r="D118" s="7" t="s">
        <v>113</v>
      </c>
      <c r="E118" s="42"/>
      <c r="F118" s="82">
        <f>F119</f>
        <v>11984.5</v>
      </c>
      <c r="G118" s="71">
        <f>G119</f>
        <v>12475.9</v>
      </c>
      <c r="H118" s="24"/>
    </row>
    <row r="119" spans="1:8" ht="12.75">
      <c r="A119" s="36">
        <f t="shared" si="1"/>
        <v>112</v>
      </c>
      <c r="B119" s="53" t="s">
        <v>50</v>
      </c>
      <c r="C119" s="8" t="s">
        <v>21</v>
      </c>
      <c r="D119" s="9" t="s">
        <v>113</v>
      </c>
      <c r="E119" s="43">
        <v>300</v>
      </c>
      <c r="F119" s="83">
        <v>11984.5</v>
      </c>
      <c r="G119" s="73">
        <v>12475.9</v>
      </c>
      <c r="H119" s="18"/>
    </row>
    <row r="120" spans="1:8" ht="15">
      <c r="A120" s="36">
        <f t="shared" si="1"/>
        <v>113</v>
      </c>
      <c r="B120" s="2" t="s">
        <v>73</v>
      </c>
      <c r="C120" s="7" t="s">
        <v>66</v>
      </c>
      <c r="D120" s="7"/>
      <c r="E120" s="42"/>
      <c r="F120" s="84">
        <f>F121</f>
        <v>0</v>
      </c>
      <c r="G120" s="71">
        <f>G121</f>
        <v>0</v>
      </c>
      <c r="H120" s="24"/>
    </row>
    <row r="121" spans="1:11" ht="15">
      <c r="A121" s="36">
        <f t="shared" si="1"/>
        <v>114</v>
      </c>
      <c r="B121" s="2" t="s">
        <v>22</v>
      </c>
      <c r="C121" s="7" t="s">
        <v>23</v>
      </c>
      <c r="D121" s="7" t="s">
        <v>0</v>
      </c>
      <c r="E121" s="42"/>
      <c r="F121" s="61">
        <f>F122</f>
        <v>0</v>
      </c>
      <c r="G121" s="75">
        <v>0</v>
      </c>
      <c r="H121" s="18"/>
      <c r="J121" s="60"/>
      <c r="K121" s="60"/>
    </row>
    <row r="122" spans="1:11" ht="48">
      <c r="A122" s="36">
        <f t="shared" si="1"/>
        <v>115</v>
      </c>
      <c r="B122" s="47" t="s">
        <v>125</v>
      </c>
      <c r="C122" s="7" t="s">
        <v>23</v>
      </c>
      <c r="D122" s="7" t="s">
        <v>110</v>
      </c>
      <c r="E122" s="43"/>
      <c r="F122" s="82">
        <f>F123</f>
        <v>0</v>
      </c>
      <c r="G122" s="72">
        <f>G123</f>
        <v>0</v>
      </c>
      <c r="H122" s="18"/>
      <c r="J122" s="60"/>
      <c r="K122" s="60"/>
    </row>
    <row r="123" spans="1:11" ht="15">
      <c r="A123" s="36">
        <f t="shared" si="1"/>
        <v>116</v>
      </c>
      <c r="B123" s="1" t="s">
        <v>48</v>
      </c>
      <c r="C123" s="9" t="s">
        <v>23</v>
      </c>
      <c r="D123" s="9" t="s">
        <v>110</v>
      </c>
      <c r="E123" s="43">
        <v>200</v>
      </c>
      <c r="F123" s="83">
        <v>0</v>
      </c>
      <c r="G123" s="68">
        <v>0</v>
      </c>
      <c r="H123" s="26"/>
      <c r="J123" s="60"/>
      <c r="K123" s="60"/>
    </row>
    <row r="124" spans="1:11" ht="15">
      <c r="A124" s="36">
        <f t="shared" si="1"/>
        <v>117</v>
      </c>
      <c r="B124" s="2" t="s">
        <v>67</v>
      </c>
      <c r="C124" s="7" t="s">
        <v>68</v>
      </c>
      <c r="D124" s="7"/>
      <c r="E124" s="42"/>
      <c r="F124" s="84">
        <f>F125</f>
        <v>3500</v>
      </c>
      <c r="G124" s="71">
        <f>G125</f>
        <v>3500</v>
      </c>
      <c r="H124" s="24"/>
      <c r="J124" s="60"/>
      <c r="K124" s="60"/>
    </row>
    <row r="125" spans="1:11" ht="15">
      <c r="A125" s="36">
        <f t="shared" si="1"/>
        <v>118</v>
      </c>
      <c r="B125" s="2" t="s">
        <v>24</v>
      </c>
      <c r="C125" s="7" t="s">
        <v>25</v>
      </c>
      <c r="D125" s="7" t="s">
        <v>0</v>
      </c>
      <c r="E125" s="42"/>
      <c r="F125" s="61">
        <f>F127+F129</f>
        <v>3500</v>
      </c>
      <c r="G125" s="75">
        <f>G126</f>
        <v>3500</v>
      </c>
      <c r="H125" s="18"/>
      <c r="J125" s="60"/>
      <c r="K125" s="60"/>
    </row>
    <row r="126" spans="1:11" ht="60">
      <c r="A126" s="36">
        <f t="shared" si="1"/>
        <v>119</v>
      </c>
      <c r="B126" s="47" t="s">
        <v>86</v>
      </c>
      <c r="C126" s="7" t="s">
        <v>25</v>
      </c>
      <c r="D126" s="7"/>
      <c r="E126" s="42"/>
      <c r="F126" s="109">
        <f>F127+F129</f>
        <v>3500</v>
      </c>
      <c r="G126" s="110">
        <f>G127+G129</f>
        <v>3500</v>
      </c>
      <c r="H126" s="18"/>
      <c r="J126" s="60"/>
      <c r="K126" s="60"/>
    </row>
    <row r="127" spans="1:11" ht="15">
      <c r="A127" s="36">
        <f t="shared" si="1"/>
        <v>120</v>
      </c>
      <c r="B127" s="46" t="s">
        <v>58</v>
      </c>
      <c r="C127" s="9" t="s">
        <v>25</v>
      </c>
      <c r="D127" s="7" t="s">
        <v>115</v>
      </c>
      <c r="E127" s="43"/>
      <c r="F127" s="61">
        <f>F128</f>
        <v>2000</v>
      </c>
      <c r="G127" s="71">
        <f>G128</f>
        <v>2000</v>
      </c>
      <c r="H127" s="26"/>
      <c r="J127" s="60"/>
      <c r="K127" s="60"/>
    </row>
    <row r="128" spans="1:11" ht="15">
      <c r="A128" s="36">
        <f t="shared" si="1"/>
        <v>121</v>
      </c>
      <c r="B128" s="1" t="s">
        <v>48</v>
      </c>
      <c r="C128" s="9" t="s">
        <v>25</v>
      </c>
      <c r="D128" s="9" t="s">
        <v>115</v>
      </c>
      <c r="E128" s="43">
        <v>200</v>
      </c>
      <c r="F128" s="83">
        <v>2000</v>
      </c>
      <c r="G128" s="68">
        <v>2000</v>
      </c>
      <c r="H128" s="26"/>
      <c r="J128" s="60"/>
      <c r="K128" s="60"/>
    </row>
    <row r="129" spans="1:11" ht="15">
      <c r="A129" s="36">
        <f t="shared" si="1"/>
        <v>122</v>
      </c>
      <c r="B129" s="2" t="s">
        <v>33</v>
      </c>
      <c r="C129" s="9" t="s">
        <v>25</v>
      </c>
      <c r="D129" s="7" t="s">
        <v>116</v>
      </c>
      <c r="E129" s="43"/>
      <c r="F129" s="84">
        <f>F130</f>
        <v>1500</v>
      </c>
      <c r="G129" s="71">
        <f>G130</f>
        <v>1500</v>
      </c>
      <c r="H129" s="24"/>
      <c r="J129" s="60"/>
      <c r="K129" s="60"/>
    </row>
    <row r="130" spans="1:11" ht="12.75">
      <c r="A130" s="36">
        <f t="shared" si="1"/>
        <v>123</v>
      </c>
      <c r="B130" s="1" t="s">
        <v>48</v>
      </c>
      <c r="C130" s="9" t="s">
        <v>25</v>
      </c>
      <c r="D130" s="9" t="s">
        <v>116</v>
      </c>
      <c r="E130" s="43">
        <v>200</v>
      </c>
      <c r="F130" s="83">
        <v>1500</v>
      </c>
      <c r="G130" s="73">
        <v>1500</v>
      </c>
      <c r="H130" s="18"/>
      <c r="J130" s="60"/>
      <c r="K130" s="60"/>
    </row>
    <row r="131" spans="1:8" ht="24.75">
      <c r="A131" s="36">
        <v>1</v>
      </c>
      <c r="B131" s="2" t="s">
        <v>126</v>
      </c>
      <c r="C131" s="7"/>
      <c r="D131" s="7"/>
      <c r="E131" s="42"/>
      <c r="F131" s="84">
        <f aca="true" t="shared" si="4" ref="F131:G133">F132</f>
        <v>0</v>
      </c>
      <c r="G131" s="71">
        <f t="shared" si="4"/>
        <v>0</v>
      </c>
      <c r="H131" s="24"/>
    </row>
    <row r="132" spans="1:8" ht="12.75">
      <c r="A132" s="36">
        <v>2</v>
      </c>
      <c r="B132" s="32" t="s">
        <v>52</v>
      </c>
      <c r="C132" s="33" t="s">
        <v>32</v>
      </c>
      <c r="D132" s="34"/>
      <c r="E132" s="56"/>
      <c r="F132" s="85">
        <f t="shared" si="4"/>
        <v>0</v>
      </c>
      <c r="G132" s="73">
        <f t="shared" si="4"/>
        <v>0</v>
      </c>
      <c r="H132" s="18"/>
    </row>
    <row r="133" spans="1:7" ht="12.75">
      <c r="A133" s="36">
        <v>3</v>
      </c>
      <c r="B133" s="32" t="s">
        <v>42</v>
      </c>
      <c r="C133" s="33" t="s">
        <v>32</v>
      </c>
      <c r="D133" s="7"/>
      <c r="E133" s="56"/>
      <c r="F133" s="85">
        <f t="shared" si="4"/>
        <v>0</v>
      </c>
      <c r="G133" s="77">
        <f t="shared" si="4"/>
        <v>0</v>
      </c>
    </row>
    <row r="134" spans="1:7" ht="24">
      <c r="A134" s="36">
        <v>5</v>
      </c>
      <c r="B134" s="32" t="s">
        <v>87</v>
      </c>
      <c r="C134" s="33" t="s">
        <v>32</v>
      </c>
      <c r="D134" s="7" t="s">
        <v>117</v>
      </c>
      <c r="E134" s="56"/>
      <c r="F134" s="86">
        <f>F135+F136</f>
        <v>0</v>
      </c>
      <c r="G134" s="78">
        <f>G135</f>
        <v>0</v>
      </c>
    </row>
    <row r="135" spans="1:7" ht="24">
      <c r="A135" s="36">
        <v>6</v>
      </c>
      <c r="B135" s="1" t="s">
        <v>70</v>
      </c>
      <c r="C135" s="35" t="s">
        <v>32</v>
      </c>
      <c r="D135" s="9" t="s">
        <v>117</v>
      </c>
      <c r="E135" s="69" t="s">
        <v>74</v>
      </c>
      <c r="F135" s="85">
        <v>0</v>
      </c>
      <c r="G135" s="78">
        <v>0</v>
      </c>
    </row>
    <row r="136" spans="1:7" ht="13.5" thickBot="1">
      <c r="A136" s="64"/>
      <c r="B136" s="1" t="s">
        <v>51</v>
      </c>
      <c r="C136" s="65" t="s">
        <v>32</v>
      </c>
      <c r="D136" s="9" t="s">
        <v>117</v>
      </c>
      <c r="E136" s="70" t="s">
        <v>135</v>
      </c>
      <c r="F136" s="87">
        <v>0</v>
      </c>
      <c r="G136" s="78">
        <v>0</v>
      </c>
    </row>
    <row r="137" spans="1:8" ht="15" customHeight="1" thickBot="1">
      <c r="A137" s="160" t="s">
        <v>26</v>
      </c>
      <c r="B137" s="161"/>
      <c r="C137" s="161"/>
      <c r="D137" s="161"/>
      <c r="E137" s="161"/>
      <c r="F137" s="67">
        <f>F8+F27+F133</f>
        <v>120541.3</v>
      </c>
      <c r="G137" s="79">
        <f>G8+G27+G133</f>
        <v>124795.19600000001</v>
      </c>
      <c r="H137" s="17"/>
    </row>
    <row r="139" spans="2:7" ht="12.75">
      <c r="B139" s="12"/>
      <c r="F139" s="4"/>
      <c r="G139" s="4"/>
    </row>
    <row r="140" spans="2:8" ht="12.75" customHeight="1">
      <c r="B140" s="49"/>
      <c r="F140" s="4"/>
      <c r="G140" s="4"/>
      <c r="H140" s="4"/>
    </row>
    <row r="141" spans="6:7" ht="12.75">
      <c r="F141" s="10"/>
      <c r="G141" s="10"/>
    </row>
    <row r="142" spans="6:7" ht="12.75">
      <c r="F142" s="4"/>
      <c r="G142" s="4"/>
    </row>
    <row r="144" spans="6:7" ht="12.75">
      <c r="F144" s="4"/>
      <c r="G144" s="4"/>
    </row>
    <row r="145" ht="12.75">
      <c r="F145" s="4"/>
    </row>
    <row r="146" ht="12.75">
      <c r="F146" s="4"/>
    </row>
  </sheetData>
  <sheetProtection/>
  <mergeCells count="8">
    <mergeCell ref="D1:G1"/>
    <mergeCell ref="H5:K5"/>
    <mergeCell ref="B5:F5"/>
    <mergeCell ref="C2:G2"/>
    <mergeCell ref="A137:E137"/>
    <mergeCell ref="A1:B1"/>
    <mergeCell ref="D3:G3"/>
    <mergeCell ref="C4:G4"/>
  </mergeCells>
  <printOptions/>
  <pageMargins left="0.2362204724409449" right="0.2362204724409449" top="0.15748031496062992" bottom="0.15748031496062992" header="0.31496062992125984" footer="0.31496062992125984"/>
  <pageSetup horizontalDpi="600" verticalDpi="600" orientation="portrait" paperSize="9" scale="58" r:id="rId1"/>
  <rowBreaks count="1" manualBreakCount="1">
    <brk id="69"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dc:creator>
  <cp:keywords/>
  <dc:description/>
  <cp:lastModifiedBy>Svetlana</cp:lastModifiedBy>
  <cp:lastPrinted>2022-07-06T07:02:28Z</cp:lastPrinted>
  <dcterms:created xsi:type="dcterms:W3CDTF">2013-01-29T06:46:52Z</dcterms:created>
  <dcterms:modified xsi:type="dcterms:W3CDTF">2022-07-06T07:02:56Z</dcterms:modified>
  <cp:category/>
  <cp:version/>
  <cp:contentType/>
  <cp:contentStatus/>
</cp:coreProperties>
</file>